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Jan Landa\AppData\Local\Microsoft\Windows\INetCache\Content.Outlook\VMT8FR8S\"/>
    </mc:Choice>
  </mc:AlternateContent>
  <xr:revisionPtr revIDLastSave="0" documentId="13_ncr:1_{8A48307D-2C15-43B0-AF56-4E4E24780EEA}" xr6:coauthVersionLast="47" xr6:coauthVersionMax="47" xr10:uidLastSave="{00000000-0000-0000-0000-000000000000}"/>
  <bookViews>
    <workbookView xWindow="19110" yWindow="0" windowWidth="19380" windowHeight="21690" xr2:uid="{00000000-000D-0000-FFFF-FFFF00000000}"/>
  </bookViews>
  <sheets>
    <sheet name="Analýza užití energie" sheetId="11" r:id="rId1"/>
    <sheet name="Data" sheetId="12" r:id="rId2"/>
    <sheet name="List13" sheetId="13" r:id="rId3"/>
    <sheet name="Pouze EE" sheetId="14" r:id="rId4"/>
    <sheet name="Pouze ZP" sheetId="1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4" i="11" l="1"/>
  <c r="G122" i="11"/>
  <c r="I124" i="11"/>
  <c r="H124" i="11"/>
  <c r="G124" i="11"/>
  <c r="F124" i="11"/>
  <c r="F67" i="15"/>
  <c r="F68" i="15" s="1"/>
  <c r="J33" i="15"/>
  <c r="I33" i="15"/>
  <c r="K33" i="15" s="1"/>
  <c r="J32" i="15"/>
  <c r="I32" i="15"/>
  <c r="K32" i="15" s="1"/>
  <c r="I25" i="15"/>
  <c r="J31" i="15"/>
  <c r="I31" i="15"/>
  <c r="G31" i="15"/>
  <c r="J30" i="15"/>
  <c r="I30" i="15"/>
  <c r="I26" i="15" s="1"/>
  <c r="G30" i="15"/>
  <c r="K27" i="15"/>
  <c r="J27" i="15"/>
  <c r="I27" i="15"/>
  <c r="H27" i="15"/>
  <c r="G27" i="15"/>
  <c r="F27" i="15"/>
  <c r="H26" i="15"/>
  <c r="F42" i="15" s="1"/>
  <c r="I42" i="15" s="1"/>
  <c r="F26" i="15"/>
  <c r="C42" i="15" s="1"/>
  <c r="E42" i="15" s="1"/>
  <c r="H25" i="15"/>
  <c r="F41" i="15" s="1"/>
  <c r="F25" i="15"/>
  <c r="C41" i="15" s="1"/>
  <c r="F126" i="14"/>
  <c r="F127" i="14" s="1"/>
  <c r="K92" i="14"/>
  <c r="J92" i="14"/>
  <c r="K91" i="14"/>
  <c r="J91" i="14"/>
  <c r="K90" i="14"/>
  <c r="J90" i="14"/>
  <c r="J89" i="14"/>
  <c r="I89" i="14"/>
  <c r="K89" i="14" s="1"/>
  <c r="J88" i="14"/>
  <c r="I88" i="14"/>
  <c r="K88" i="14" s="1"/>
  <c r="J87" i="14"/>
  <c r="I87" i="14"/>
  <c r="K87" i="14" s="1"/>
  <c r="J86" i="14"/>
  <c r="I86" i="14"/>
  <c r="K86" i="14" s="1"/>
  <c r="J26" i="14"/>
  <c r="J85" i="14"/>
  <c r="I85" i="14"/>
  <c r="K85" i="14" s="1"/>
  <c r="J84" i="14"/>
  <c r="I84" i="14"/>
  <c r="K84" i="14" s="1"/>
  <c r="J83" i="14"/>
  <c r="I83" i="14"/>
  <c r="K83" i="14" s="1"/>
  <c r="G83" i="14"/>
  <c r="J82" i="14"/>
  <c r="I82" i="14"/>
  <c r="G82" i="14"/>
  <c r="J81" i="14"/>
  <c r="I81" i="14"/>
  <c r="G81" i="14"/>
  <c r="J80" i="14"/>
  <c r="I80" i="14"/>
  <c r="G80" i="14"/>
  <c r="K80" i="14" s="1"/>
  <c r="J79" i="14"/>
  <c r="I79" i="14"/>
  <c r="G79" i="14"/>
  <c r="J78" i="14"/>
  <c r="I78" i="14"/>
  <c r="G78" i="14"/>
  <c r="J77" i="14"/>
  <c r="I77" i="14"/>
  <c r="G77" i="14"/>
  <c r="J76" i="14"/>
  <c r="I76" i="14"/>
  <c r="G76" i="14"/>
  <c r="J75" i="14"/>
  <c r="I75" i="14"/>
  <c r="K75" i="14" s="1"/>
  <c r="G75" i="14"/>
  <c r="J74" i="14"/>
  <c r="I74" i="14"/>
  <c r="G74" i="14"/>
  <c r="J73" i="14"/>
  <c r="I73" i="14"/>
  <c r="G73" i="14"/>
  <c r="J72" i="14"/>
  <c r="I72" i="14"/>
  <c r="G72" i="14"/>
  <c r="K72" i="14" s="1"/>
  <c r="J71" i="14"/>
  <c r="I71" i="14"/>
  <c r="K71" i="14" s="1"/>
  <c r="G71" i="14"/>
  <c r="J70" i="14"/>
  <c r="I70" i="14"/>
  <c r="G70" i="14"/>
  <c r="J69" i="14"/>
  <c r="I69" i="14"/>
  <c r="G69" i="14"/>
  <c r="J68" i="14"/>
  <c r="I68" i="14"/>
  <c r="G68" i="14"/>
  <c r="J67" i="14"/>
  <c r="I67" i="14"/>
  <c r="K67" i="14" s="1"/>
  <c r="G67" i="14"/>
  <c r="J66" i="14"/>
  <c r="I66" i="14"/>
  <c r="G66" i="14"/>
  <c r="J65" i="14"/>
  <c r="I65" i="14"/>
  <c r="G65" i="14"/>
  <c r="J64" i="14"/>
  <c r="I64" i="14"/>
  <c r="G64" i="14"/>
  <c r="K64" i="14" s="1"/>
  <c r="J63" i="14"/>
  <c r="I63" i="14"/>
  <c r="K63" i="14" s="1"/>
  <c r="G63" i="14"/>
  <c r="J62" i="14"/>
  <c r="I62" i="14"/>
  <c r="G62" i="14"/>
  <c r="J61" i="14"/>
  <c r="I61" i="14"/>
  <c r="G61" i="14"/>
  <c r="J60" i="14"/>
  <c r="I60" i="14"/>
  <c r="G60" i="14"/>
  <c r="K60" i="14" s="1"/>
  <c r="J59" i="14"/>
  <c r="I59" i="14"/>
  <c r="K59" i="14" s="1"/>
  <c r="G59" i="14"/>
  <c r="J58" i="14"/>
  <c r="I58" i="14"/>
  <c r="G58" i="14"/>
  <c r="J57" i="14"/>
  <c r="I57" i="14"/>
  <c r="G57" i="14"/>
  <c r="J56" i="14"/>
  <c r="I56" i="14"/>
  <c r="G56" i="14"/>
  <c r="K56" i="14" s="1"/>
  <c r="J55" i="14"/>
  <c r="I55" i="14"/>
  <c r="K55" i="14" s="1"/>
  <c r="G55" i="14"/>
  <c r="J54" i="14"/>
  <c r="I54" i="14"/>
  <c r="G54" i="14"/>
  <c r="J53" i="14"/>
  <c r="I53" i="14"/>
  <c r="G53" i="14"/>
  <c r="J52" i="14"/>
  <c r="I52" i="14"/>
  <c r="G52" i="14"/>
  <c r="K52" i="14" s="1"/>
  <c r="J51" i="14"/>
  <c r="I51" i="14"/>
  <c r="G51" i="14"/>
  <c r="K26" i="14"/>
  <c r="J50" i="14"/>
  <c r="I50" i="14"/>
  <c r="G50" i="14"/>
  <c r="J49" i="14"/>
  <c r="I49" i="14"/>
  <c r="G49" i="14"/>
  <c r="J48" i="14"/>
  <c r="G48" i="14"/>
  <c r="K48" i="14" s="1"/>
  <c r="J47" i="14"/>
  <c r="I47" i="14"/>
  <c r="G47" i="14"/>
  <c r="J46" i="14"/>
  <c r="I46" i="14"/>
  <c r="G46" i="14"/>
  <c r="J45" i="14"/>
  <c r="I45" i="14"/>
  <c r="G45" i="14"/>
  <c r="J44" i="14"/>
  <c r="I44" i="14"/>
  <c r="G44" i="14"/>
  <c r="J43" i="14"/>
  <c r="I43" i="14"/>
  <c r="G43" i="14"/>
  <c r="J42" i="14"/>
  <c r="I42" i="14"/>
  <c r="G42" i="14"/>
  <c r="J41" i="14"/>
  <c r="I41" i="14"/>
  <c r="G41" i="14"/>
  <c r="J40" i="14"/>
  <c r="I40" i="14"/>
  <c r="G40" i="14"/>
  <c r="J39" i="14"/>
  <c r="I39" i="14"/>
  <c r="G39" i="14"/>
  <c r="J38" i="14"/>
  <c r="I38" i="14"/>
  <c r="G38" i="14"/>
  <c r="J37" i="14"/>
  <c r="I37" i="14"/>
  <c r="G37" i="14"/>
  <c r="J36" i="14"/>
  <c r="I36" i="14"/>
  <c r="G36" i="14"/>
  <c r="K36" i="14" s="1"/>
  <c r="J35" i="14"/>
  <c r="G35" i="14"/>
  <c r="K35" i="14" s="1"/>
  <c r="J34" i="14"/>
  <c r="I34" i="14"/>
  <c r="G34" i="14"/>
  <c r="K34" i="14" s="1"/>
  <c r="J33" i="14"/>
  <c r="I33" i="14"/>
  <c r="G33" i="14"/>
  <c r="K33" i="14" s="1"/>
  <c r="J32" i="14"/>
  <c r="I32" i="14"/>
  <c r="G32" i="14"/>
  <c r="J31" i="14"/>
  <c r="I31" i="14"/>
  <c r="G31" i="14"/>
  <c r="J30" i="14"/>
  <c r="I30" i="14"/>
  <c r="K30" i="14" s="1"/>
  <c r="G30" i="14"/>
  <c r="K27" i="14"/>
  <c r="J27" i="14"/>
  <c r="I27" i="14"/>
  <c r="H27" i="14"/>
  <c r="G27" i="14"/>
  <c r="F27" i="14"/>
  <c r="I26" i="14"/>
  <c r="H26" i="14"/>
  <c r="F101" i="14" s="1"/>
  <c r="I101" i="14" s="1"/>
  <c r="G26" i="14"/>
  <c r="F26" i="14"/>
  <c r="C101" i="14" s="1"/>
  <c r="E101" i="14" s="1"/>
  <c r="H25" i="14"/>
  <c r="F100" i="14" s="1"/>
  <c r="F25" i="14"/>
  <c r="C100" i="14" s="1"/>
  <c r="F25" i="11"/>
  <c r="C104" i="11" s="1"/>
  <c r="K53" i="14" l="1"/>
  <c r="K61" i="14"/>
  <c r="K69" i="14"/>
  <c r="K32" i="14"/>
  <c r="J25" i="14"/>
  <c r="J22" i="14" s="1"/>
  <c r="K41" i="14"/>
  <c r="K68" i="14"/>
  <c r="K79" i="14"/>
  <c r="K38" i="14"/>
  <c r="K46" i="14"/>
  <c r="K49" i="14"/>
  <c r="K54" i="14"/>
  <c r="K62" i="14"/>
  <c r="K70" i="14"/>
  <c r="K78" i="14"/>
  <c r="G25" i="14"/>
  <c r="G22" i="14" s="1"/>
  <c r="K57" i="14"/>
  <c r="K65" i="14"/>
  <c r="K73" i="14"/>
  <c r="K76" i="14"/>
  <c r="K50" i="14"/>
  <c r="K42" i="14"/>
  <c r="K58" i="14"/>
  <c r="K66" i="14"/>
  <c r="K74" i="14"/>
  <c r="K82" i="14"/>
  <c r="K37" i="14"/>
  <c r="K51" i="14"/>
  <c r="K43" i="14"/>
  <c r="I25" i="14"/>
  <c r="I22" i="14" s="1"/>
  <c r="K44" i="14"/>
  <c r="K77" i="14"/>
  <c r="K31" i="14"/>
  <c r="K25" i="14" s="1"/>
  <c r="K22" i="14" s="1"/>
  <c r="K39" i="14"/>
  <c r="K47" i="14"/>
  <c r="K45" i="14"/>
  <c r="K40" i="14"/>
  <c r="K81" i="14"/>
  <c r="I22" i="15"/>
  <c r="J26" i="15"/>
  <c r="K31" i="15"/>
  <c r="K30" i="15"/>
  <c r="K26" i="15" s="1"/>
  <c r="J25" i="15"/>
  <c r="G25" i="15"/>
  <c r="G26" i="15"/>
  <c r="K25" i="15"/>
  <c r="E41" i="15"/>
  <c r="E44" i="15" s="1"/>
  <c r="C44" i="15"/>
  <c r="F44" i="15"/>
  <c r="I41" i="15"/>
  <c r="I44" i="15" s="1"/>
  <c r="F70" i="15" s="1"/>
  <c r="F22" i="15"/>
  <c r="F59" i="15" s="1"/>
  <c r="H22" i="15"/>
  <c r="G59" i="15" s="1"/>
  <c r="F73" i="15" s="1"/>
  <c r="E100" i="14"/>
  <c r="E103" i="14" s="1"/>
  <c r="C103" i="14"/>
  <c r="F103" i="14"/>
  <c r="I100" i="14"/>
  <c r="I103" i="14" s="1"/>
  <c r="F129" i="14" s="1"/>
  <c r="F22" i="14"/>
  <c r="F118" i="14" s="1"/>
  <c r="H22" i="14"/>
  <c r="G118" i="14" s="1"/>
  <c r="F132" i="14" s="1"/>
  <c r="G22" i="15" l="1"/>
  <c r="J22" i="15"/>
  <c r="K22" i="15"/>
  <c r="H59" i="15"/>
  <c r="F72" i="15"/>
  <c r="D52" i="15"/>
  <c r="C52" i="15" s="1"/>
  <c r="F69" i="15"/>
  <c r="F80" i="15" s="1"/>
  <c r="D111" i="14"/>
  <c r="C111" i="14" s="1"/>
  <c r="F128" i="14"/>
  <c r="F139" i="14" s="1"/>
  <c r="H118" i="14"/>
  <c r="F131" i="14"/>
  <c r="I59" i="15" l="1"/>
  <c r="F75" i="15" s="1"/>
  <c r="F74" i="15"/>
  <c r="I118" i="14"/>
  <c r="F134" i="14" s="1"/>
  <c r="F133" i="14"/>
  <c r="F130" i="11" l="1"/>
  <c r="F131" i="11" s="1"/>
  <c r="J82" i="11"/>
  <c r="I82" i="11"/>
  <c r="G82" i="11"/>
  <c r="K82" i="11" l="1"/>
  <c r="I89" i="11"/>
  <c r="I88" i="11"/>
  <c r="I53" i="11"/>
  <c r="G53" i="11"/>
  <c r="G51" i="11"/>
  <c r="I93" i="11"/>
  <c r="I92" i="11"/>
  <c r="G85" i="11" l="1"/>
  <c r="G84" i="11"/>
  <c r="I85" i="11"/>
  <c r="J85" i="11"/>
  <c r="I86" i="11"/>
  <c r="J86" i="11"/>
  <c r="I87" i="11"/>
  <c r="K87" i="11" s="1"/>
  <c r="J87" i="11"/>
  <c r="J88" i="11"/>
  <c r="J89" i="11"/>
  <c r="I90" i="11"/>
  <c r="K90" i="11" s="1"/>
  <c r="J90" i="11"/>
  <c r="I91" i="11"/>
  <c r="J91" i="11"/>
  <c r="G63" i="11"/>
  <c r="I63" i="11"/>
  <c r="J63" i="11"/>
  <c r="G68" i="11"/>
  <c r="I68" i="11"/>
  <c r="J68" i="11"/>
  <c r="G69" i="11"/>
  <c r="I69" i="11"/>
  <c r="J69" i="11"/>
  <c r="G70" i="11"/>
  <c r="I70" i="11"/>
  <c r="J70" i="11"/>
  <c r="G71" i="11"/>
  <c r="I71" i="11"/>
  <c r="J71" i="11"/>
  <c r="G79" i="11"/>
  <c r="I79" i="11"/>
  <c r="J79" i="11"/>
  <c r="G80" i="11"/>
  <c r="I80" i="11"/>
  <c r="J80" i="11"/>
  <c r="G81" i="11"/>
  <c r="I81" i="11"/>
  <c r="J81" i="11"/>
  <c r="G75" i="11"/>
  <c r="I75" i="11"/>
  <c r="J75" i="11"/>
  <c r="G31" i="11"/>
  <c r="I31" i="11"/>
  <c r="J31" i="11"/>
  <c r="I84" i="11"/>
  <c r="I83" i="11"/>
  <c r="I78" i="11"/>
  <c r="I77" i="11"/>
  <c r="I76" i="11"/>
  <c r="I74" i="11"/>
  <c r="I73" i="11"/>
  <c r="I72" i="11"/>
  <c r="G83" i="11"/>
  <c r="G78" i="11"/>
  <c r="G77" i="11"/>
  <c r="G76" i="11"/>
  <c r="G74" i="11"/>
  <c r="G73" i="11"/>
  <c r="G72" i="11"/>
  <c r="I67" i="11"/>
  <c r="I66" i="11"/>
  <c r="G67" i="11"/>
  <c r="G66" i="11"/>
  <c r="I65" i="11"/>
  <c r="G65" i="11"/>
  <c r="I64" i="11"/>
  <c r="I62" i="11"/>
  <c r="I61" i="11"/>
  <c r="I60" i="11"/>
  <c r="G64" i="11"/>
  <c r="G62" i="11"/>
  <c r="G61" i="11"/>
  <c r="G60" i="11"/>
  <c r="I59" i="11"/>
  <c r="I58" i="11"/>
  <c r="G59" i="11"/>
  <c r="G58" i="11"/>
  <c r="I57" i="11"/>
  <c r="I56" i="11"/>
  <c r="I55" i="11"/>
  <c r="G57" i="11"/>
  <c r="G56" i="11"/>
  <c r="G55" i="11"/>
  <c r="I54" i="11"/>
  <c r="I52" i="11"/>
  <c r="G54" i="11"/>
  <c r="G52" i="11"/>
  <c r="I51" i="11"/>
  <c r="I50" i="11"/>
  <c r="G50" i="11"/>
  <c r="I49" i="11"/>
  <c r="G49" i="11"/>
  <c r="I47" i="11"/>
  <c r="I46" i="11"/>
  <c r="G48" i="11"/>
  <c r="K48" i="11" s="1"/>
  <c r="G47" i="11"/>
  <c r="G46" i="11"/>
  <c r="I45" i="11"/>
  <c r="I44" i="11"/>
  <c r="G45" i="11"/>
  <c r="G44" i="11"/>
  <c r="I43" i="11"/>
  <c r="I42" i="11"/>
  <c r="I41" i="11"/>
  <c r="G43" i="11"/>
  <c r="G42" i="11"/>
  <c r="G41" i="11"/>
  <c r="I40" i="11"/>
  <c r="I39" i="11"/>
  <c r="G40" i="11"/>
  <c r="G39" i="11"/>
  <c r="I38" i="11"/>
  <c r="I37" i="11"/>
  <c r="I36" i="11"/>
  <c r="G38" i="11"/>
  <c r="J38" i="11"/>
  <c r="G37" i="11"/>
  <c r="J37" i="11"/>
  <c r="G36" i="11"/>
  <c r="J34" i="11"/>
  <c r="I34" i="11"/>
  <c r="I33" i="11"/>
  <c r="G35" i="11"/>
  <c r="K35" i="11" s="1"/>
  <c r="G34" i="11"/>
  <c r="G33" i="11"/>
  <c r="I32" i="11"/>
  <c r="I30" i="11"/>
  <c r="J32" i="11"/>
  <c r="G32" i="11"/>
  <c r="G30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6" i="11"/>
  <c r="J35" i="11"/>
  <c r="J33" i="11"/>
  <c r="K92" i="11"/>
  <c r="K93" i="11"/>
  <c r="K94" i="11"/>
  <c r="K95" i="11"/>
  <c r="K96" i="11"/>
  <c r="J58" i="11"/>
  <c r="J59" i="11"/>
  <c r="J60" i="11"/>
  <c r="J61" i="11"/>
  <c r="J62" i="11"/>
  <c r="J64" i="11"/>
  <c r="J65" i="11"/>
  <c r="J66" i="11"/>
  <c r="J67" i="11"/>
  <c r="J72" i="11"/>
  <c r="J73" i="11"/>
  <c r="J74" i="11"/>
  <c r="J76" i="11"/>
  <c r="J77" i="11"/>
  <c r="J78" i="11"/>
  <c r="J83" i="11"/>
  <c r="J84" i="11"/>
  <c r="J92" i="11"/>
  <c r="J93" i="11"/>
  <c r="J94" i="11"/>
  <c r="J95" i="11"/>
  <c r="J96" i="11"/>
  <c r="J30" i="11"/>
  <c r="K71" i="11" l="1"/>
  <c r="K77" i="11"/>
  <c r="K72" i="11"/>
  <c r="K85" i="11"/>
  <c r="K84" i="11"/>
  <c r="K91" i="11"/>
  <c r="K86" i="11"/>
  <c r="K88" i="11"/>
  <c r="K89" i="11"/>
  <c r="K75" i="11"/>
  <c r="K69" i="11"/>
  <c r="K70" i="11"/>
  <c r="K68" i="11"/>
  <c r="K63" i="11"/>
  <c r="K79" i="11"/>
  <c r="K81" i="11"/>
  <c r="K80" i="11"/>
  <c r="K58" i="11"/>
  <c r="K78" i="11"/>
  <c r="K51" i="11"/>
  <c r="K43" i="11"/>
  <c r="K46" i="11"/>
  <c r="K36" i="11"/>
  <c r="K31" i="11"/>
  <c r="K59" i="11"/>
  <c r="K76" i="11"/>
  <c r="K49" i="11"/>
  <c r="K32" i="11"/>
  <c r="K65" i="11"/>
  <c r="K34" i="11"/>
  <c r="K54" i="11"/>
  <c r="K41" i="11"/>
  <c r="K33" i="11"/>
  <c r="K42" i="11"/>
  <c r="K47" i="11"/>
  <c r="K74" i="11"/>
  <c r="K73" i="11"/>
  <c r="K83" i="11"/>
  <c r="K67" i="11"/>
  <c r="K66" i="11"/>
  <c r="K64" i="11"/>
  <c r="K62" i="11"/>
  <c r="K61" i="11"/>
  <c r="K60" i="11"/>
  <c r="K57" i="11"/>
  <c r="K56" i="11"/>
  <c r="K55" i="11"/>
  <c r="K52" i="11"/>
  <c r="K53" i="11"/>
  <c r="K50" i="11"/>
  <c r="K44" i="11"/>
  <c r="K45" i="11"/>
  <c r="K40" i="11"/>
  <c r="K39" i="11"/>
  <c r="K37" i="11"/>
  <c r="K38" i="11"/>
  <c r="K30" i="11"/>
  <c r="K27" i="11"/>
  <c r="J26" i="11"/>
  <c r="J27" i="11"/>
  <c r="J25" i="11"/>
  <c r="I26" i="11"/>
  <c r="I27" i="11"/>
  <c r="I25" i="11"/>
  <c r="H27" i="11"/>
  <c r="H26" i="11"/>
  <c r="F105" i="11" s="1"/>
  <c r="I105" i="11" s="1"/>
  <c r="H25" i="11"/>
  <c r="F104" i="11" s="1"/>
  <c r="G26" i="11"/>
  <c r="G27" i="11"/>
  <c r="G25" i="11"/>
  <c r="F26" i="11"/>
  <c r="C105" i="11" s="1"/>
  <c r="E105" i="11" s="1"/>
  <c r="F27" i="11"/>
  <c r="F22" i="11" l="1"/>
  <c r="F122" i="11" s="1"/>
  <c r="I104" i="11"/>
  <c r="F107" i="11"/>
  <c r="E104" i="11"/>
  <c r="E107" i="11" s="1"/>
  <c r="F132" i="11" s="1"/>
  <c r="C107" i="11"/>
  <c r="K26" i="11"/>
  <c r="K25" i="11"/>
  <c r="J22" i="11"/>
  <c r="H22" i="11"/>
  <c r="F136" i="11" s="1"/>
  <c r="G22" i="11"/>
  <c r="I107" i="11"/>
  <c r="F133" i="11" s="1"/>
  <c r="H122" i="11" l="1"/>
  <c r="F135" i="11"/>
  <c r="D115" i="11"/>
  <c r="C115" i="11" s="1"/>
  <c r="F143" i="11"/>
  <c r="K22" i="11"/>
  <c r="I22" i="11"/>
  <c r="I122" i="11" l="1"/>
  <c r="F138" i="11" s="1"/>
  <c r="F137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Polak Bohdan</author>
  </authors>
  <commentList>
    <comment ref="E29" authorId="0" shapeId="0" xr:uid="{00000000-0006-0000-0000-000001000000}">
      <text>
        <r>
          <rPr>
            <sz val="10"/>
            <color indexed="81"/>
            <rFont val="Calibri"/>
            <family val="2"/>
            <charset val="238"/>
            <scheme val="minor"/>
          </rPr>
          <t>Popis spotřebiče vychází z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Energetického posudku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 a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>Projektové dokumentace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, popř.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Stavebně technologické studie. </t>
        </r>
      </text>
    </comment>
    <comment ref="B113" authorId="0" shapeId="0" xr:uid="{00000000-0006-0000-0000-000002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Realizací projektu musí dojít k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min. úspoře 30 % primární energie z neobnovitelných zdrojů </t>
        </r>
        <r>
          <rPr>
            <sz val="9"/>
            <color indexed="81"/>
            <rFont val="Calibri"/>
            <family val="2"/>
            <charset val="238"/>
            <scheme val="minor"/>
          </rPr>
          <t>oproti původnímu stavu na řešeném technologickém uzlu, infrastruktuře.
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OZOR!!! </t>
        </r>
        <r>
          <rPr>
            <sz val="9"/>
            <color indexed="81"/>
            <rFont val="Calibri"/>
            <family val="2"/>
            <charset val="238"/>
            <scheme val="minor"/>
          </rPr>
          <t>Každý technolgický uzel musí plnit podmínku 30% úspory samostně. (Např. když je na jedné žádosti řešena 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RÁDELNA 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a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>GASTROPROVOZ</t>
        </r>
        <r>
          <rPr>
            <sz val="9"/>
            <color indexed="81"/>
            <rFont val="Calibri"/>
            <family val="2"/>
            <charset val="238"/>
            <scheme val="minor"/>
          </rPr>
          <t>, jedná se dva technolocké uzly)</t>
        </r>
      </text>
    </comment>
    <comment ref="C122" authorId="0" shapeId="0" xr:uid="{00000000-0006-0000-0000-000003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</t>
        </r>
      </text>
    </comment>
    <comment ref="C123" authorId="0" shapeId="0" xr:uid="{00000000-0006-0000-0000-000004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Počet ks = počet technologických uzlů. Např. gastro provoz a prádelna budou 2ks. </t>
        </r>
      </text>
    </comment>
    <comment ref="C124" authorId="0" shapeId="0" xr:uid="{00000000-0006-0000-0000-000005000000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Polak Bohdan</author>
  </authors>
  <commentList>
    <comment ref="E29" authorId="0" shapeId="0" xr:uid="{4FF9C71D-7F26-487E-B2A3-A69E2549B093}">
      <text>
        <r>
          <rPr>
            <sz val="10"/>
            <color indexed="81"/>
            <rFont val="Calibri"/>
            <family val="2"/>
            <charset val="238"/>
            <scheme val="minor"/>
          </rPr>
          <t>Popis spotřebiče vychází z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Energetického posudku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 a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>Projektové dokumentace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, popř.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Stavebně technologické studie. </t>
        </r>
      </text>
    </comment>
    <comment ref="B109" authorId="0" shapeId="0" xr:uid="{BC853F87-8947-4603-AD7D-FB168E4D0376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Realizací projektu musí dojít k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min. úspoře 30 % primární energie z neobnovitelných zdrojů </t>
        </r>
        <r>
          <rPr>
            <sz val="9"/>
            <color indexed="81"/>
            <rFont val="Calibri"/>
            <family val="2"/>
            <charset val="238"/>
            <scheme val="minor"/>
          </rPr>
          <t>oproti původnímu stavu na řešeném technologickém uzlu, infrastruktuře.
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OZOR!!! </t>
        </r>
        <r>
          <rPr>
            <sz val="9"/>
            <color indexed="81"/>
            <rFont val="Calibri"/>
            <family val="2"/>
            <charset val="238"/>
            <scheme val="minor"/>
          </rPr>
          <t>Každý technolgický uzel musí plnit podmínku 30% úspory samostně. (Např. když je na jedné žádosti řešena 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RÁDELNA 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a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>GASTROPROVOZ</t>
        </r>
        <r>
          <rPr>
            <sz val="9"/>
            <color indexed="81"/>
            <rFont val="Calibri"/>
            <family val="2"/>
            <charset val="238"/>
            <scheme val="minor"/>
          </rPr>
          <t>, jedná se dva technolocké uzly)</t>
        </r>
      </text>
    </comment>
    <comment ref="C118" authorId="0" shapeId="0" xr:uid="{966AF4E4-10C4-4D7B-A9D8-9CFF57585231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</t>
        </r>
      </text>
    </comment>
    <comment ref="C119" authorId="0" shapeId="0" xr:uid="{E04D509C-992A-4435-995B-7145497B45EB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Počet ks = počet technologických uzlů. Např. gastro provoz a prádelna budou 2ks. </t>
        </r>
      </text>
    </comment>
    <comment ref="C120" authorId="0" shapeId="0" xr:uid="{505D6B7D-5A2D-496B-81F6-4A2F06B84A92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Polak Bohdan</author>
  </authors>
  <commentList>
    <comment ref="E29" authorId="0" shapeId="0" xr:uid="{F2522818-BD03-429A-A303-4D3D72B8EC36}">
      <text>
        <r>
          <rPr>
            <sz val="10"/>
            <color indexed="81"/>
            <rFont val="Calibri"/>
            <family val="2"/>
            <charset val="238"/>
            <scheme val="minor"/>
          </rPr>
          <t>Popis spotřebiče vychází z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 Energetického posudku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 a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>Projektové dokumentace</t>
        </r>
        <r>
          <rPr>
            <sz val="10"/>
            <color indexed="81"/>
            <rFont val="Calibri"/>
            <family val="2"/>
            <charset val="238"/>
            <scheme val="minor"/>
          </rPr>
          <t xml:space="preserve">, popř. </t>
        </r>
        <r>
          <rPr>
            <b/>
            <sz val="10"/>
            <color indexed="81"/>
            <rFont val="Calibri"/>
            <family val="2"/>
            <charset val="238"/>
            <scheme val="minor"/>
          </rPr>
          <t xml:space="preserve">Stavebně technologické studie. </t>
        </r>
      </text>
    </comment>
    <comment ref="B50" authorId="0" shapeId="0" xr:uid="{64F7470A-76BE-49FB-BF64-56DC7BAB6C25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Realizací projektu musí dojít k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min. úspoře 30 % primární energie z neobnovitelných zdrojů </t>
        </r>
        <r>
          <rPr>
            <sz val="9"/>
            <color indexed="81"/>
            <rFont val="Calibri"/>
            <family val="2"/>
            <charset val="238"/>
            <scheme val="minor"/>
          </rPr>
          <t>oproti původnímu stavu na řešeném technologickém uzlu, infrastruktuře.
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OZOR!!! </t>
        </r>
        <r>
          <rPr>
            <sz val="9"/>
            <color indexed="81"/>
            <rFont val="Calibri"/>
            <family val="2"/>
            <charset val="238"/>
            <scheme val="minor"/>
          </rPr>
          <t>Každý technolgický uzel musí plnit podmínku 30% úspory samostně. (Např. když je na jedné žádosti řešena P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 xml:space="preserve">RÁDELNA 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a </t>
        </r>
        <r>
          <rPr>
            <b/>
            <sz val="9"/>
            <color indexed="81"/>
            <rFont val="Calibri"/>
            <family val="2"/>
            <charset val="238"/>
            <scheme val="minor"/>
          </rPr>
          <t>GASTROPROVOZ</t>
        </r>
        <r>
          <rPr>
            <sz val="9"/>
            <color indexed="81"/>
            <rFont val="Calibri"/>
            <family val="2"/>
            <charset val="238"/>
            <scheme val="minor"/>
          </rPr>
          <t>, jedná se dva technolocké uzly)</t>
        </r>
      </text>
    </comment>
    <comment ref="C59" authorId="0" shapeId="0" xr:uid="{ED5BE1D7-CB58-4BBC-B116-BFE1FA14F9D2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</t>
        </r>
      </text>
    </comment>
    <comment ref="C60" authorId="0" shapeId="0" xr:uid="{542AB3BA-9EAA-405E-AA67-3B7B4CA08A2F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Počet ks = počet technologických uzlů. Např. gastro provoz a prádelna budou 2ks. </t>
        </r>
      </text>
    </comment>
    <comment ref="C61" authorId="0" shapeId="0" xr:uid="{A9740951-7126-4C08-8B81-E1C04BBCEC12}">
      <text>
        <r>
          <rPr>
            <sz val="9"/>
            <color indexed="81"/>
            <rFont val="Calibri"/>
            <family val="2"/>
            <charset val="238"/>
            <scheme val="minor"/>
          </rPr>
          <t xml:space="preserve">Hodnotu uveďte na dvě desetinná místa. 
</t>
        </r>
      </text>
    </comment>
  </commentList>
</comments>
</file>

<file path=xl/sharedStrings.xml><?xml version="1.0" encoding="utf-8"?>
<sst xmlns="http://schemas.openxmlformats.org/spreadsheetml/2006/main" count="749" uniqueCount="156">
  <si>
    <t>ANALÝZA UŽITÍ ENERGIE – BILANCE PŘÍNOSŮ PROJEKTU</t>
  </si>
  <si>
    <t>Spotřeba energie</t>
  </si>
  <si>
    <t>Výchozí stav</t>
  </si>
  <si>
    <t>Navrhovaný stav</t>
  </si>
  <si>
    <t>Rozdílová bilance</t>
  </si>
  <si>
    <t>MWh/rok</t>
  </si>
  <si>
    <t>tis. Kč/rok</t>
  </si>
  <si>
    <t>CELKEM</t>
  </si>
  <si>
    <t>Analýza podle energonositelů</t>
  </si>
  <si>
    <t>Elektrická energie</t>
  </si>
  <si>
    <t>Spotřebič</t>
  </si>
  <si>
    <t>Výpočet primární energie z neobnovitelných zdrojů</t>
  </si>
  <si>
    <t>Energonositel</t>
  </si>
  <si>
    <t>Před realizací projektu</t>
  </si>
  <si>
    <t>Dodaná energie</t>
  </si>
  <si>
    <t>Faktor primární energie z neobnovitelných zdrojů</t>
  </si>
  <si>
    <t>Primární energie z neobnovitelných zdrojů</t>
  </si>
  <si>
    <t>Zemní plyn</t>
  </si>
  <si>
    <t>Celkem</t>
  </si>
  <si>
    <t>Celkové snížení primární energie z neobnovitelných zdrojů</t>
  </si>
  <si>
    <t>%</t>
  </si>
  <si>
    <t xml:space="preserve">Celkové snížení </t>
  </si>
  <si>
    <t>ks</t>
  </si>
  <si>
    <t>Kód</t>
  </si>
  <si>
    <t>Název</t>
  </si>
  <si>
    <t>05_015</t>
  </si>
  <si>
    <t>Spotřeba primární energie z neobnovitelných zdrojů po realizaci projektu (GJ/rok)</t>
  </si>
  <si>
    <t>05_037</t>
  </si>
  <si>
    <t>05_020</t>
  </si>
  <si>
    <t>Snížení konečné spotřeby energie (%)</t>
  </si>
  <si>
    <t>05_036</t>
  </si>
  <si>
    <t>Snížení spotřeby primární energie z neobnovitelných zdrojů (GJ/rok)</t>
  </si>
  <si>
    <t>05_014</t>
  </si>
  <si>
    <t>Spotřeba primární energie z neobnovitelných zdrojů před realizaci projektu (GJ/rok)</t>
  </si>
  <si>
    <t>05_035</t>
  </si>
  <si>
    <t>IRR - vnitřní výnosové procento (%)</t>
  </si>
  <si>
    <t>05_019</t>
  </si>
  <si>
    <t>Snížení konečné spotřeby energie (GJ/rok)</t>
  </si>
  <si>
    <t>05_024</t>
  </si>
  <si>
    <t>Typ infrastruktury</t>
  </si>
  <si>
    <t>05_018</t>
  </si>
  <si>
    <t>05_034</t>
  </si>
  <si>
    <t>Reálná doba návratnosti (roky)</t>
  </si>
  <si>
    <t>05_010</t>
  </si>
  <si>
    <t>Emise skleníkových plynů před realizací projektu (tun / rok)</t>
  </si>
  <si>
    <t>05_013</t>
  </si>
  <si>
    <t>Snížení emisí skleníkových plynů (%)</t>
  </si>
  <si>
    <t>05_016</t>
  </si>
  <si>
    <t>Snížení spotřeby primární energie z neobnovitelných zdrojů (%)</t>
  </si>
  <si>
    <t>05_017</t>
  </si>
  <si>
    <t>Konečná spotřeba energie před realizací projektu (GJ/rok)</t>
  </si>
  <si>
    <t>05_012</t>
  </si>
  <si>
    <t>Snížení emisí skleníkových plynů (tun/rok)</t>
  </si>
  <si>
    <t>05_033</t>
  </si>
  <si>
    <t>NPV – čistá současná hodnota (tis. Kč)</t>
  </si>
  <si>
    <t>05_011</t>
  </si>
  <si>
    <t>Emise skleníkových plynů po realizaci projektu (tun/rok)</t>
  </si>
  <si>
    <t>Roční spotřeba primární energie v ostatních případech</t>
  </si>
  <si>
    <t>327006</t>
  </si>
  <si>
    <t>327161</t>
  </si>
  <si>
    <t>GJ/rok</t>
  </si>
  <si>
    <t>323000</t>
  </si>
  <si>
    <t>Cílová hodnota</t>
  </si>
  <si>
    <t>Výchozí hodnota</t>
  </si>
  <si>
    <t>Měrná jednotka</t>
  </si>
  <si>
    <t>Název indikátoru</t>
  </si>
  <si>
    <t>Kód indikátoru</t>
  </si>
  <si>
    <t>Indikátory  ISKP</t>
  </si>
  <si>
    <t>Realizovaná opatření v rámci projektu (vstupující do výpočtu):</t>
  </si>
  <si>
    <t>Počet veřejné infrastruktury, kde došlo k úspoře primární en. z neobnovitelných zdrojů (tzn. počet energetických uzlů)</t>
  </si>
  <si>
    <t>Poř. číslo</t>
  </si>
  <si>
    <t>Bilance spotřeby energie:</t>
  </si>
  <si>
    <t>Snížení v %</t>
  </si>
  <si>
    <t>Snížení</t>
  </si>
  <si>
    <t>Po realizací projektu</t>
  </si>
  <si>
    <t>Analýza podle spotřebičů</t>
  </si>
  <si>
    <t xml:space="preserve">Elektrická energie </t>
  </si>
  <si>
    <t>Osvětlení</t>
  </si>
  <si>
    <t>STRUKTURA SPOTŘEBY ENERGIE - v řádcích analýzy budou uvedeny všechny jednotlivé spotřebiče na technologickém uzlu</t>
  </si>
  <si>
    <t>Snížení primární energie z neobnovitelných zdrojů:</t>
  </si>
  <si>
    <t>Konečná spotřeba energie po realizaci projektu (%)</t>
  </si>
  <si>
    <t>Výměna technologie</t>
  </si>
  <si>
    <t xml:space="preserve">Další </t>
  </si>
  <si>
    <t>Výměna/nová VZT</t>
  </si>
  <si>
    <t xml:space="preserve">(výchozí stav mínus navrhovaný stav) </t>
  </si>
  <si>
    <t>Do analýzy užití energie ve výchozím stavu musí vstupovat spotřeby všech zařízení/spotřebičů (od rychlovarné konvice po myčku nádobí apod.) v řešeném technologickém uzlu, včetně spotřeby VZT a osvětlení v případě návrhu těchto opatření v Energetické posudku. Do navrhovaného stavu musí vstupovat spotřeby opět všech zařízení (měněných i neměněných, které zůstávají) v řešeném technologickém uzlu.</t>
  </si>
  <si>
    <t xml:space="preserve">Do analýzy nesmí vstupovat spotřeba, respektive úspora na vytápění, a to ani prostřednictvím VZT. Program/výzva neřeší energetickou náročnost budovy. </t>
  </si>
  <si>
    <t xml:space="preserve">Zemní plyn </t>
  </si>
  <si>
    <t>Ano</t>
  </si>
  <si>
    <t>Ne</t>
  </si>
  <si>
    <t>Nové</t>
  </si>
  <si>
    <t xml:space="preserve">Zařízení-původní/nové </t>
  </si>
  <si>
    <t>Původní /odstraněno</t>
  </si>
  <si>
    <t xml:space="preserve">Původní/zůstává </t>
  </si>
  <si>
    <t>SZTE, teplo z prostředí aj.</t>
  </si>
  <si>
    <t>Do navrhovaného stavu nelze započítat zařízení, které je nově pořízeno před podáním žádosti, před zpracováním Eneregtického posudku  (např. r 2023), musí být vždy započítáno do výchozího stavu.</t>
  </si>
  <si>
    <t>V analýze není možné přepočítávat výchozí stav na nové využívání technologií, zvýšennou výrobu jídel, zpracovaný objem prádla apod. (dle typu řešného technologického uzlu). Výchozí stav je počítán dle skutečnosti.</t>
  </si>
  <si>
    <t>Příloha k Energetickému posudku SC 1.1.2</t>
  </si>
  <si>
    <t>Nový výkon vzduchotechnické jednotky (jednotek) (m3 h-1)</t>
  </si>
  <si>
    <t>Číslo/Text</t>
  </si>
  <si>
    <t>Snížení konečné spotřeby energie podpořených zařázení</t>
  </si>
  <si>
    <t xml:space="preserve">SZTE, teplo z prostředí aj. </t>
  </si>
  <si>
    <r>
      <rPr>
        <b/>
        <sz val="10"/>
        <color theme="1" tint="0.34998626667073579"/>
        <rFont val="Calibri"/>
        <family val="2"/>
        <charset val="238"/>
        <scheme val="minor"/>
      </rPr>
      <t xml:space="preserve">Pozn:.  </t>
    </r>
    <r>
      <rPr>
        <sz val="10"/>
        <color theme="1" tint="0.34998626667073579"/>
        <rFont val="Calibri"/>
        <family val="2"/>
        <charset val="238"/>
        <scheme val="minor"/>
      </rPr>
      <t xml:space="preserve">Do snížení primární energie z neobnovitelných zdrojů </t>
    </r>
    <r>
      <rPr>
        <b/>
        <sz val="10"/>
        <color theme="1" tint="0.34998626667073579"/>
        <rFont val="Calibri"/>
        <family val="2"/>
        <charset val="238"/>
        <scheme val="minor"/>
      </rPr>
      <t>není možné</t>
    </r>
    <r>
      <rPr>
        <sz val="10"/>
        <color theme="1" tint="0.34998626667073579"/>
        <rFont val="Calibri"/>
        <family val="2"/>
        <charset val="238"/>
        <scheme val="minor"/>
      </rPr>
      <t xml:space="preserve"> započítat úsporu za vytápění. </t>
    </r>
  </si>
  <si>
    <t xml:space="preserve">Nebudou instalovány spotřebiče pro neprofesionální použití (zařízení pro domácnost) podle nařízení Evropského parlamentu a Rady 2017/1369 ze dne 4. července 2017, kterým se stanoví rámec pro označování energetickými štítky a zrušuje směrnice 2010/30/EU. </t>
  </si>
  <si>
    <t xml:space="preserve">Budou instalovány spotřebiče splňující nejvyšší dostupnou energetickou třídu dle příslušné legislativy pro daný typ spotřebiče.  </t>
  </si>
  <si>
    <t xml:space="preserve">V rámci projektu bude zajištěno zavedení energetického managementu,  v souladu s „Metodickým návodem pro splnění požadavku na zavedení energetického managementu" (tzn. technologický uzel bude samostaně měřen). </t>
  </si>
  <si>
    <t>SDP - SPECIFICKÉ DATOVÉ POLOŽKY</t>
  </si>
  <si>
    <t>PŘEKAPÁVACÍ JEDNOTKA NA KÁVU, ČAJ: 48 L, 2×10 L</t>
  </si>
  <si>
    <t>TALÍŘOVÝ ZÁSOBNÍK DVOUDÍLNÝ</t>
  </si>
  <si>
    <t>VYHŘ. STŮL S VYHŘÍVANOU VANOU</t>
  </si>
  <si>
    <t>POJÍZDNÁ VÝDEJNÍ VANA</t>
  </si>
  <si>
    <t>NÁŘEZOVÝ STROJ 250MM</t>
  </si>
  <si>
    <t>CHLADÍCÍ SKŘÍŇ POD STŮL</t>
  </si>
  <si>
    <t>Šokový zchlazovač a zmrazovač</t>
  </si>
  <si>
    <t>Průchozí myčka nád.LS10/12</t>
  </si>
  <si>
    <t>Myčka podpultová LS32/4.5</t>
  </si>
  <si>
    <t>CHLADNIČKA + MRAZNIČKA</t>
  </si>
  <si>
    <t>El. BOJL.  konvekt. 10 1/1</t>
  </si>
  <si>
    <t>El. BOJL.  konvekt. 10 2/1</t>
  </si>
  <si>
    <t xml:space="preserve">HNĚTACÍ A MÍSÍCÍ STROJ </t>
  </si>
  <si>
    <t>El.fritéza 18 L</t>
  </si>
  <si>
    <t>Plynový sporák 4 hořáky</t>
  </si>
  <si>
    <t>El. pánev 80 L</t>
  </si>
  <si>
    <t>Plynový kotel 145 l</t>
  </si>
  <si>
    <t>Elektrická multifunkční pánev  - 100L</t>
  </si>
  <si>
    <t>EL. VARNÝ KOTEL 250 L</t>
  </si>
  <si>
    <t xml:space="preserve">CHLADNIČKA </t>
  </si>
  <si>
    <t>CHLADÍCÍ SKŘÍŇ - 500 l</t>
  </si>
  <si>
    <t>PŘÍJMOVÁ VÁHA MŮSTKOVÁ</t>
  </si>
  <si>
    <t>CHLADÍCÍ SKŘÍŇ</t>
  </si>
  <si>
    <t>CHLADÍCÍ BOX NA MASO</t>
  </si>
  <si>
    <t>MRAZÍCÍ SKŘÍŇ - 387l</t>
  </si>
  <si>
    <t>PULTOVÁ MRAZNIČKA 463l</t>
  </si>
  <si>
    <t>PULTOVÁ MRAZNIČKA 500l</t>
  </si>
  <si>
    <t>ŠKRABKA NA BRAMBORY</t>
  </si>
  <si>
    <t>CHLADNIČKA 450l</t>
  </si>
  <si>
    <t>CHLADÍCÍ SKŘÍŇ - 500 L</t>
  </si>
  <si>
    <t>KÁVOVAR</t>
  </si>
  <si>
    <t>RYCHLOVARNÁ KONVICE</t>
  </si>
  <si>
    <t>RUČNÍ MIXER</t>
  </si>
  <si>
    <t>KROUHAČ ZELENINY</t>
  </si>
  <si>
    <t>PONORNÝ MIXER</t>
  </si>
  <si>
    <t>BAREL NA NÁPOJE</t>
  </si>
  <si>
    <t>POST MIX</t>
  </si>
  <si>
    <t>POSTMIX</t>
  </si>
  <si>
    <t>VESTAVNÁ POLÉVKOVÁ VANA</t>
  </si>
  <si>
    <t>HOT HOLDING</t>
  </si>
  <si>
    <t>PRŮCHOZÍ MYČKA</t>
  </si>
  <si>
    <t>PLYNOVÝ KONVEKTOMAT</t>
  </si>
  <si>
    <t>EL. MULTIFUNKČNÍ PÁNEV</t>
  </si>
  <si>
    <t>SPORÁK PLYNOVÝ</t>
  </si>
  <si>
    <t>CHLADÍCÍ STŮL</t>
  </si>
  <si>
    <t>MYČKA ČERNÉHO NÁDOBÍ</t>
  </si>
  <si>
    <t>CHLADÍCÍ A MRAZÍCÍ BOX</t>
  </si>
  <si>
    <t>BUDOVA PRO VZDĚLÁVÁNÍ</t>
  </si>
  <si>
    <r>
      <rPr>
        <b/>
        <sz val="10"/>
        <color theme="1" tint="0.34998626667073579"/>
        <rFont val="Segoe UI"/>
        <family val="2"/>
        <charset val="238"/>
      </rPr>
      <t xml:space="preserve">Pozn:.  </t>
    </r>
    <r>
      <rPr>
        <sz val="10"/>
        <color theme="1" tint="0.34998626667073579"/>
        <rFont val="Segoe UI"/>
        <family val="2"/>
        <charset val="238"/>
      </rPr>
      <t xml:space="preserve">Do snížení primární energie z neobnovitelných zdrojů </t>
    </r>
    <r>
      <rPr>
        <b/>
        <sz val="10"/>
        <color theme="1" tint="0.34998626667073579"/>
        <rFont val="Segoe UI"/>
        <family val="2"/>
        <charset val="238"/>
      </rPr>
      <t>není možné</t>
    </r>
    <r>
      <rPr>
        <sz val="10"/>
        <color theme="1" tint="0.34998626667073579"/>
        <rFont val="Segoe UI"/>
        <family val="2"/>
        <charset val="238"/>
      </rPr>
      <t xml:space="preserve"> započítat úsporu za vytápění.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</si>
</sst>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b/>
      <sz val="16"/>
      <color theme="1" tint="0.34998626667073579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  <font>
      <b/>
      <sz val="11"/>
      <color theme="1" tint="0.34998626667073579"/>
      <name val="Calibri"/>
      <family val="2"/>
      <charset val="238"/>
      <scheme val="minor"/>
    </font>
    <font>
      <b/>
      <i/>
      <sz val="11"/>
      <color theme="1" tint="0.34998626667073579"/>
      <name val="Calibri"/>
      <family val="2"/>
      <charset val="238"/>
      <scheme val="minor"/>
    </font>
    <font>
      <b/>
      <sz val="11"/>
      <color theme="1" tint="0.34998626667073579"/>
      <name val="Calibri"/>
      <family val="2"/>
      <charset val="238"/>
    </font>
    <font>
      <b/>
      <sz val="9"/>
      <color theme="1" tint="0.34998626667073579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9"/>
      <color theme="1" tint="0.34998626667073579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</font>
    <font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sz val="10"/>
      <color indexed="81"/>
      <name val="Calibri"/>
      <family val="2"/>
      <charset val="238"/>
      <scheme val="minor"/>
    </font>
    <font>
      <b/>
      <sz val="10"/>
      <color indexed="81"/>
      <name val="Calibri"/>
      <family val="2"/>
      <charset val="238"/>
      <scheme val="minor"/>
    </font>
    <font>
      <sz val="10"/>
      <color theme="1" tint="0.34998626667073579"/>
      <name val="Calibri"/>
      <family val="2"/>
      <charset val="238"/>
      <scheme val="minor"/>
    </font>
    <font>
      <sz val="10"/>
      <color theme="1"/>
      <name val="Segoe UI"/>
      <family val="2"/>
      <charset val="238"/>
    </font>
    <font>
      <b/>
      <sz val="10"/>
      <color theme="1" tint="0.34998626667073579"/>
      <name val="Segoe UI"/>
      <family val="2"/>
      <charset val="238"/>
    </font>
    <font>
      <sz val="10"/>
      <color theme="1" tint="0.34998626667073579"/>
      <name val="Segoe UI"/>
      <family val="2"/>
      <charset val="238"/>
    </font>
    <font>
      <sz val="10"/>
      <color rgb="FFFF0000"/>
      <name val="Segoe UI"/>
      <family val="2"/>
      <charset val="238"/>
    </font>
    <font>
      <i/>
      <sz val="10"/>
      <color theme="1" tint="0.34998626667073579"/>
      <name val="Segoe UI"/>
      <family val="2"/>
      <charset val="238"/>
    </font>
    <font>
      <b/>
      <i/>
      <sz val="10"/>
      <color theme="1" tint="0.34998626667073579"/>
      <name val="Segoe UI"/>
      <family val="2"/>
      <charset val="238"/>
    </font>
    <font>
      <sz val="10"/>
      <color theme="1" tint="0.499984740745262"/>
      <name val="Segoe UI"/>
      <family val="2"/>
      <charset val="238"/>
    </font>
    <font>
      <b/>
      <sz val="10"/>
      <color theme="1" tint="0.499984740745262"/>
      <name val="Segoe UI"/>
      <family val="2"/>
      <charset val="238"/>
    </font>
    <font>
      <sz val="10"/>
      <color theme="9"/>
      <name val="Segoe UI"/>
      <family val="2"/>
      <charset val="238"/>
    </font>
    <font>
      <i/>
      <sz val="10"/>
      <color theme="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499984740745262"/>
      </top>
      <bottom style="thin">
        <color theme="1" tint="0.34998626667073579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34998626667073579"/>
      </top>
      <bottom style="thin">
        <color theme="1" tint="0.499984740745262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13" xfId="0" applyFont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12" xfId="0" applyBorder="1"/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8" fillId="0" borderId="0" xfId="0" applyFont="1"/>
    <xf numFmtId="4" fontId="6" fillId="0" borderId="0" xfId="0" applyNumberFormat="1" applyFont="1"/>
    <xf numFmtId="0" fontId="11" fillId="0" borderId="2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4" xfId="0" applyFont="1" applyBorder="1" applyAlignment="1">
      <alignment vertical="center" wrapText="1"/>
    </xf>
    <xf numFmtId="0" fontId="10" fillId="0" borderId="29" xfId="0" applyFont="1" applyBorder="1"/>
    <xf numFmtId="0" fontId="10" fillId="0" borderId="30" xfId="0" applyFont="1" applyBorder="1"/>
    <xf numFmtId="0" fontId="10" fillId="0" borderId="30" xfId="0" applyFont="1" applyBorder="1" applyAlignment="1">
      <alignment vertical="top" wrapText="1"/>
    </xf>
    <xf numFmtId="0" fontId="7" fillId="0" borderId="31" xfId="0" applyFont="1" applyBorder="1"/>
    <xf numFmtId="0" fontId="6" fillId="0" borderId="6" xfId="0" applyFont="1" applyBorder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9" xfId="0" applyFont="1" applyBorder="1"/>
    <xf numFmtId="4" fontId="6" fillId="0" borderId="10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0" fontId="9" fillId="0" borderId="3" xfId="0" applyFont="1" applyBorder="1"/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6" xfId="0" applyFont="1" applyBorder="1"/>
    <xf numFmtId="0" fontId="6" fillId="0" borderId="7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23" xfId="0" applyFont="1" applyBorder="1"/>
    <xf numFmtId="2" fontId="6" fillId="0" borderId="7" xfId="0" applyNumberFormat="1" applyFont="1" applyBorder="1" applyAlignment="1">
      <alignment horizontal="left" vertical="top"/>
    </xf>
    <xf numFmtId="0" fontId="6" fillId="0" borderId="23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1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3" fillId="0" borderId="0" xfId="0" applyFont="1"/>
    <xf numFmtId="0" fontId="13" fillId="0" borderId="3" xfId="0" applyFont="1" applyBorder="1"/>
    <xf numFmtId="0" fontId="4" fillId="0" borderId="6" xfId="0" applyFont="1" applyBorder="1"/>
    <xf numFmtId="0" fontId="4" fillId="0" borderId="9" xfId="0" applyFont="1" applyBorder="1"/>
    <xf numFmtId="164" fontId="6" fillId="0" borderId="7" xfId="0" applyNumberFormat="1" applyFont="1" applyBorder="1" applyAlignment="1">
      <alignment horizontal="left" vertical="top"/>
    </xf>
    <xf numFmtId="4" fontId="6" fillId="0" borderId="7" xfId="0" applyNumberFormat="1" applyFont="1" applyBorder="1" applyAlignment="1">
      <alignment horizontal="center"/>
    </xf>
    <xf numFmtId="4" fontId="6" fillId="0" borderId="13" xfId="0" applyNumberFormat="1" applyFont="1" applyBorder="1" applyAlignment="1">
      <alignment horizontal="center"/>
    </xf>
    <xf numFmtId="2" fontId="0" fillId="0" borderId="0" xfId="0" applyNumberFormat="1"/>
    <xf numFmtId="164" fontId="6" fillId="0" borderId="13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left" vertical="top"/>
    </xf>
    <xf numFmtId="4" fontId="6" fillId="0" borderId="28" xfId="0" applyNumberFormat="1" applyFont="1" applyBorder="1" applyAlignment="1">
      <alignment horizontal="center"/>
    </xf>
    <xf numFmtId="4" fontId="6" fillId="0" borderId="20" xfId="0" applyNumberFormat="1" applyFont="1" applyBorder="1" applyAlignment="1">
      <alignment horizontal="center"/>
    </xf>
    <xf numFmtId="4" fontId="6" fillId="0" borderId="22" xfId="0" applyNumberFormat="1" applyFont="1" applyBorder="1" applyAlignment="1">
      <alignment horizontal="center"/>
    </xf>
    <xf numFmtId="4" fontId="6" fillId="0" borderId="10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9" fillId="0" borderId="0" xfId="0" applyFont="1"/>
    <xf numFmtId="0" fontId="21" fillId="0" borderId="0" xfId="0" applyFont="1"/>
    <xf numFmtId="0" fontId="22" fillId="0" borderId="0" xfId="0" applyFont="1" applyAlignment="1">
      <alignment vertical="center" wrapText="1"/>
    </xf>
    <xf numFmtId="0" fontId="20" fillId="0" borderId="1" xfId="0" applyFont="1" applyBorder="1" applyAlignment="1">
      <alignment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4" fontId="21" fillId="0" borderId="4" xfId="0" applyNumberFormat="1" applyFont="1" applyBorder="1" applyAlignment="1">
      <alignment horizontal="center" vertical="center" wrapText="1"/>
    </xf>
    <xf numFmtId="4" fontId="21" fillId="0" borderId="8" xfId="0" applyNumberFormat="1" applyFont="1" applyBorder="1" applyAlignment="1">
      <alignment horizontal="center" vertical="center" wrapText="1"/>
    </xf>
    <xf numFmtId="4" fontId="21" fillId="0" borderId="7" xfId="0" applyNumberFormat="1" applyFont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0" borderId="11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12" xfId="0" applyFont="1" applyBorder="1"/>
    <xf numFmtId="0" fontId="20" fillId="0" borderId="4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8" xfId="0" applyNumberFormat="1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164" fontId="23" fillId="0" borderId="7" xfId="0" applyNumberFormat="1" applyFont="1" applyBorder="1" applyAlignment="1">
      <alignment horizontal="center" vertical="center" wrapText="1"/>
    </xf>
    <xf numFmtId="0" fontId="24" fillId="0" borderId="0" xfId="0" applyFont="1"/>
    <xf numFmtId="4" fontId="21" fillId="0" borderId="0" xfId="0" applyNumberFormat="1" applyFont="1"/>
    <xf numFmtId="0" fontId="20" fillId="0" borderId="26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24" xfId="0" applyFont="1" applyBorder="1" applyAlignment="1">
      <alignment vertical="center" wrapText="1"/>
    </xf>
    <xf numFmtId="0" fontId="20" fillId="0" borderId="29" xfId="0" applyFont="1" applyBorder="1"/>
    <xf numFmtId="4" fontId="21" fillId="0" borderId="28" xfId="0" applyNumberFormat="1" applyFont="1" applyBorder="1" applyAlignment="1">
      <alignment horizontal="center"/>
    </xf>
    <xf numFmtId="164" fontId="21" fillId="0" borderId="13" xfId="0" applyNumberFormat="1" applyFont="1" applyBorder="1" applyAlignment="1">
      <alignment horizontal="center"/>
    </xf>
    <xf numFmtId="4" fontId="21" fillId="0" borderId="13" xfId="0" applyNumberFormat="1" applyFont="1" applyBorder="1" applyAlignment="1">
      <alignment horizontal="center"/>
    </xf>
    <xf numFmtId="164" fontId="20" fillId="0" borderId="13" xfId="0" applyNumberFormat="1" applyFont="1" applyBorder="1" applyAlignment="1">
      <alignment horizontal="center" vertical="center" wrapText="1"/>
    </xf>
    <xf numFmtId="0" fontId="20" fillId="0" borderId="30" xfId="0" applyFont="1" applyBorder="1"/>
    <xf numFmtId="4" fontId="21" fillId="0" borderId="20" xfId="0" applyNumberFormat="1" applyFont="1" applyBorder="1" applyAlignment="1">
      <alignment horizontal="center"/>
    </xf>
    <xf numFmtId="164" fontId="21" fillId="0" borderId="7" xfId="0" applyNumberFormat="1" applyFont="1" applyBorder="1" applyAlignment="1">
      <alignment horizontal="center"/>
    </xf>
    <xf numFmtId="4" fontId="21" fillId="0" borderId="7" xfId="0" applyNumberFormat="1" applyFont="1" applyBorder="1" applyAlignment="1">
      <alignment horizontal="center"/>
    </xf>
    <xf numFmtId="164" fontId="20" fillId="0" borderId="7" xfId="0" applyNumberFormat="1" applyFont="1" applyBorder="1" applyAlignment="1">
      <alignment horizontal="center" vertical="center" wrapText="1"/>
    </xf>
    <xf numFmtId="0" fontId="20" fillId="0" borderId="30" xfId="0" applyFont="1" applyBorder="1" applyAlignment="1">
      <alignment vertical="top" wrapText="1"/>
    </xf>
    <xf numFmtId="0" fontId="20" fillId="0" borderId="31" xfId="0" applyFont="1" applyBorder="1"/>
    <xf numFmtId="4" fontId="21" fillId="0" borderId="22" xfId="0" applyNumberFormat="1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4" fontId="21" fillId="0" borderId="10" xfId="0" applyNumberFormat="1" applyFont="1" applyBorder="1" applyAlignment="1">
      <alignment horizontal="center"/>
    </xf>
    <xf numFmtId="164" fontId="20" fillId="0" borderId="10" xfId="0" applyNumberFormat="1" applyFont="1" applyBorder="1" applyAlignment="1">
      <alignment horizontal="center" vertical="center" wrapText="1"/>
    </xf>
    <xf numFmtId="0" fontId="21" fillId="0" borderId="6" xfId="0" applyFont="1" applyBorder="1"/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0" fillId="0" borderId="9" xfId="0" applyFont="1" applyBorder="1"/>
    <xf numFmtId="4" fontId="21" fillId="0" borderId="10" xfId="0" applyNumberFormat="1" applyFont="1" applyBorder="1" applyAlignment="1">
      <alignment horizontal="center" vertical="center"/>
    </xf>
    <xf numFmtId="4" fontId="21" fillId="0" borderId="11" xfId="0" applyNumberFormat="1" applyFont="1" applyBorder="1" applyAlignment="1">
      <alignment horizontal="center" vertical="center"/>
    </xf>
    <xf numFmtId="0" fontId="20" fillId="0" borderId="3" xfId="0" applyFont="1" applyBorder="1"/>
    <xf numFmtId="0" fontId="20" fillId="0" borderId="4" xfId="0" applyFont="1" applyBorder="1" applyAlignment="1">
      <alignment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/>
    <xf numFmtId="0" fontId="21" fillId="0" borderId="7" xfId="0" applyFont="1" applyBorder="1" applyAlignment="1">
      <alignment horizontal="left" vertical="top"/>
    </xf>
    <xf numFmtId="164" fontId="21" fillId="0" borderId="7" xfId="0" applyNumberFormat="1" applyFont="1" applyBorder="1" applyAlignment="1">
      <alignment horizontal="left" vertical="top"/>
    </xf>
    <xf numFmtId="4" fontId="21" fillId="0" borderId="8" xfId="0" applyNumberFormat="1" applyFont="1" applyBorder="1" applyAlignment="1">
      <alignment horizontal="left" vertical="top"/>
    </xf>
    <xf numFmtId="0" fontId="21" fillId="0" borderId="23" xfId="0" applyFont="1" applyBorder="1"/>
    <xf numFmtId="2" fontId="21" fillId="0" borderId="7" xfId="0" applyNumberFormat="1" applyFont="1" applyBorder="1" applyAlignment="1">
      <alignment horizontal="left" vertical="top"/>
    </xf>
    <xf numFmtId="0" fontId="21" fillId="0" borderId="8" xfId="0" applyFont="1" applyBorder="1" applyAlignment="1">
      <alignment horizontal="left" vertical="top"/>
    </xf>
    <xf numFmtId="0" fontId="21" fillId="0" borderId="23" xfId="0" applyFont="1" applyBorder="1" applyAlignment="1">
      <alignment vertical="top"/>
    </xf>
    <xf numFmtId="0" fontId="21" fillId="0" borderId="0" xfId="0" applyFont="1" applyAlignment="1">
      <alignment vertical="top"/>
    </xf>
    <xf numFmtId="0" fontId="21" fillId="0" borderId="10" xfId="0" applyFont="1" applyBorder="1" applyAlignment="1">
      <alignment horizontal="left" vertical="top"/>
    </xf>
    <xf numFmtId="0" fontId="21" fillId="0" borderId="11" xfId="0" applyFont="1" applyBorder="1" applyAlignment="1">
      <alignment horizontal="left" vertical="top"/>
    </xf>
    <xf numFmtId="0" fontId="25" fillId="0" borderId="0" xfId="0" applyFont="1"/>
    <xf numFmtId="0" fontId="26" fillId="0" borderId="3" xfId="0" applyFont="1" applyBorder="1"/>
    <xf numFmtId="0" fontId="26" fillId="0" borderId="6" xfId="0" applyFont="1" applyBorder="1"/>
    <xf numFmtId="2" fontId="19" fillId="0" borderId="0" xfId="0" applyNumberFormat="1" applyFont="1"/>
    <xf numFmtId="0" fontId="26" fillId="0" borderId="9" xfId="0" applyFont="1" applyBorder="1"/>
    <xf numFmtId="4" fontId="23" fillId="0" borderId="4" xfId="0" applyNumberFormat="1" applyFont="1" applyBorder="1" applyAlignment="1">
      <alignment horizontal="center" vertical="center" wrapText="1"/>
    </xf>
    <xf numFmtId="4" fontId="23" fillId="0" borderId="8" xfId="0" applyNumberFormat="1" applyFont="1" applyBorder="1" applyAlignment="1">
      <alignment horizontal="center" vertical="center" wrapText="1"/>
    </xf>
    <xf numFmtId="4" fontId="23" fillId="0" borderId="7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24" fillId="0" borderId="4" xfId="0" applyFont="1" applyBorder="1" applyAlignment="1">
      <alignment horizontal="center" vertical="center" wrapText="1"/>
    </xf>
    <xf numFmtId="0" fontId="28" fillId="0" borderId="12" xfId="0" applyFont="1" applyBorder="1"/>
    <xf numFmtId="0" fontId="24" fillId="0" borderId="4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4" fontId="23" fillId="0" borderId="13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4" fontId="23" fillId="0" borderId="15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4" fontId="23" fillId="0" borderId="15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left" vertical="top"/>
    </xf>
    <xf numFmtId="4" fontId="6" fillId="0" borderId="11" xfId="0" applyNumberFormat="1" applyFont="1" applyBorder="1" applyAlignment="1">
      <alignment horizontal="left" vertical="top"/>
    </xf>
    <xf numFmtId="0" fontId="18" fillId="0" borderId="0" xfId="0" applyFont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 vertical="top"/>
    </xf>
    <xf numFmtId="0" fontId="6" fillId="0" borderId="22" xfId="0" applyFont="1" applyBorder="1" applyAlignment="1">
      <alignment horizontal="left" vertical="top"/>
    </xf>
    <xf numFmtId="4" fontId="6" fillId="0" borderId="13" xfId="0" applyNumberFormat="1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3" fillId="0" borderId="7" xfId="0" applyFont="1" applyBorder="1"/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4" fontId="6" fillId="0" borderId="32" xfId="0" applyNumberFormat="1" applyFont="1" applyBorder="1" applyAlignment="1">
      <alignment horizontal="center"/>
    </xf>
    <xf numFmtId="4" fontId="6" fillId="0" borderId="33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" fontId="6" fillId="0" borderId="16" xfId="0" applyNumberFormat="1" applyFont="1" applyBorder="1" applyAlignment="1">
      <alignment horizontal="center"/>
    </xf>
    <xf numFmtId="4" fontId="6" fillId="0" borderId="10" xfId="0" applyNumberFormat="1" applyFont="1" applyBorder="1" applyAlignment="1">
      <alignment horizontal="center"/>
    </xf>
    <xf numFmtId="4" fontId="6" fillId="0" borderId="17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6" fillId="0" borderId="7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3" fillId="0" borderId="7" xfId="0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13" fillId="0" borderId="5" xfId="0" applyFont="1" applyBorder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6" xfId="0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1" fillId="0" borderId="0" xfId="0" applyFont="1" applyAlignment="1">
      <alignment horizontal="left" vertical="top" wrapText="1"/>
    </xf>
    <xf numFmtId="0" fontId="27" fillId="0" borderId="0" xfId="0" applyFont="1" applyAlignment="1">
      <alignment horizontal="left" wrapText="1"/>
    </xf>
    <xf numFmtId="0" fontId="25" fillId="0" borderId="7" xfId="0" applyFont="1" applyBorder="1" applyAlignment="1">
      <alignment horizontal="left"/>
    </xf>
    <xf numFmtId="2" fontId="25" fillId="0" borderId="7" xfId="0" applyNumberFormat="1" applyFont="1" applyBorder="1" applyAlignment="1">
      <alignment horizontal="center"/>
    </xf>
    <xf numFmtId="2" fontId="25" fillId="0" borderId="8" xfId="0" applyNumberFormat="1" applyFont="1" applyBorder="1" applyAlignment="1">
      <alignment horizontal="center"/>
    </xf>
    <xf numFmtId="0" fontId="25" fillId="0" borderId="10" xfId="0" applyFont="1" applyBorder="1" applyAlignment="1">
      <alignment horizontal="left"/>
    </xf>
    <xf numFmtId="2" fontId="25" fillId="0" borderId="10" xfId="0" applyNumberFormat="1" applyFont="1" applyBorder="1" applyAlignment="1">
      <alignment horizontal="center"/>
    </xf>
    <xf numFmtId="2" fontId="25" fillId="0" borderId="11" xfId="0" applyNumberFormat="1" applyFont="1" applyBorder="1" applyAlignment="1">
      <alignment horizontal="center"/>
    </xf>
    <xf numFmtId="0" fontId="25" fillId="0" borderId="7" xfId="0" applyFont="1" applyBorder="1"/>
    <xf numFmtId="0" fontId="25" fillId="0" borderId="18" xfId="0" applyFont="1" applyBorder="1" applyAlignment="1">
      <alignment horizontal="left"/>
    </xf>
    <xf numFmtId="0" fontId="25" fillId="0" borderId="19" xfId="0" applyFont="1" applyBorder="1" applyAlignment="1">
      <alignment horizontal="left"/>
    </xf>
    <xf numFmtId="0" fontId="25" fillId="0" borderId="20" xfId="0" applyFont="1" applyBorder="1" applyAlignment="1">
      <alignment horizontal="left"/>
    </xf>
    <xf numFmtId="0" fontId="26" fillId="0" borderId="4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0" fillId="0" borderId="4" xfId="0" applyFont="1" applyBorder="1" applyAlignment="1">
      <alignment horizontal="center" wrapText="1"/>
    </xf>
    <xf numFmtId="0" fontId="21" fillId="0" borderId="7" xfId="0" applyFont="1" applyBorder="1" applyAlignment="1">
      <alignment horizontal="left" vertical="top"/>
    </xf>
    <xf numFmtId="0" fontId="21" fillId="0" borderId="7" xfId="0" applyFont="1" applyBorder="1" applyAlignment="1">
      <alignment horizontal="left" vertical="top" wrapText="1"/>
    </xf>
    <xf numFmtId="0" fontId="21" fillId="0" borderId="21" xfId="0" applyFont="1" applyBorder="1" applyAlignment="1">
      <alignment horizontal="left" vertical="top"/>
    </xf>
    <xf numFmtId="0" fontId="21" fillId="0" borderId="22" xfId="0" applyFont="1" applyBorder="1" applyAlignment="1">
      <alignment horizontal="left" vertical="top"/>
    </xf>
    <xf numFmtId="0" fontId="20" fillId="0" borderId="0" xfId="0" applyFont="1" applyAlignment="1">
      <alignment horizontal="left"/>
    </xf>
    <xf numFmtId="4" fontId="21" fillId="0" borderId="10" xfId="0" applyNumberFormat="1" applyFont="1" applyBorder="1" applyAlignment="1">
      <alignment horizontal="center"/>
    </xf>
    <xf numFmtId="4" fontId="21" fillId="0" borderId="17" xfId="0" applyNumberFormat="1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1" fillId="0" borderId="0" xfId="0" applyFont="1" applyAlignment="1">
      <alignment horizontal="left"/>
    </xf>
    <xf numFmtId="4" fontId="21" fillId="0" borderId="13" xfId="0" applyNumberFormat="1" applyFont="1" applyBorder="1" applyAlignment="1">
      <alignment horizontal="center"/>
    </xf>
    <xf numFmtId="4" fontId="21" fillId="0" borderId="32" xfId="0" applyNumberFormat="1" applyFont="1" applyBorder="1" applyAlignment="1">
      <alignment horizontal="center"/>
    </xf>
    <xf numFmtId="4" fontId="21" fillId="0" borderId="33" xfId="0" applyNumberFormat="1" applyFont="1" applyBorder="1" applyAlignment="1">
      <alignment horizontal="center"/>
    </xf>
    <xf numFmtId="4" fontId="21" fillId="0" borderId="7" xfId="0" applyNumberFormat="1" applyFont="1" applyBorder="1" applyAlignment="1">
      <alignment horizontal="center"/>
    </xf>
    <xf numFmtId="4" fontId="21" fillId="0" borderId="16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6" xfId="0" applyFont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0" fillId="0" borderId="9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9" fontId="21" fillId="0" borderId="0" xfId="0" applyNumberFormat="1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1</xdr:row>
      <xdr:rowOff>0</xdr:rowOff>
    </xdr:from>
    <xdr:to>
      <xdr:col>8</xdr:col>
      <xdr:colOff>581025</xdr:colOff>
      <xdr:row>2</xdr:row>
      <xdr:rowOff>119885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5E7BC7D-BEDA-EA94-C531-EC13EBBA2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28649" y="190500"/>
          <a:ext cx="10372726" cy="758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1</xdr:row>
      <xdr:rowOff>0</xdr:rowOff>
    </xdr:from>
    <xdr:to>
      <xdr:col>8</xdr:col>
      <xdr:colOff>581025</xdr:colOff>
      <xdr:row>2</xdr:row>
      <xdr:rowOff>119885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870254B-BE1C-4131-8E6F-E6DB5A00FB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60399" y="184150"/>
          <a:ext cx="10855326" cy="7548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1</xdr:row>
      <xdr:rowOff>0</xdr:rowOff>
    </xdr:from>
    <xdr:to>
      <xdr:col>8</xdr:col>
      <xdr:colOff>581025</xdr:colOff>
      <xdr:row>2</xdr:row>
      <xdr:rowOff>119885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A180367-FC18-491A-A69C-531CEC6D1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60399" y="184150"/>
          <a:ext cx="10855326" cy="7548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149"/>
  <sheetViews>
    <sheetView tabSelected="1" view="pageBreakPreview" topLeftCell="B103" zoomScaleNormal="100" zoomScaleSheetLayoutView="100" workbookViewId="0">
      <selection activeCell="F144" sqref="F144:I144"/>
    </sheetView>
  </sheetViews>
  <sheetFormatPr defaultColWidth="9.1796875" defaultRowHeight="14.5" x14ac:dyDescent="0.35"/>
  <cols>
    <col min="2" max="4" width="25.81640625" customWidth="1"/>
    <col min="5" max="5" width="27.1796875" customWidth="1"/>
    <col min="6" max="6" width="17.453125" customWidth="1"/>
    <col min="7" max="7" width="14.81640625" customWidth="1"/>
    <col min="8" max="8" width="10.453125" customWidth="1"/>
    <col min="9" max="9" width="11.81640625" customWidth="1"/>
    <col min="11" max="11" width="10.1796875" customWidth="1"/>
    <col min="12" max="13" width="10.81640625" customWidth="1"/>
    <col min="15" max="17" width="25.81640625" customWidth="1"/>
  </cols>
  <sheetData>
    <row r="2" spans="2:11" ht="50.25" customHeight="1" x14ac:dyDescent="0.35"/>
    <row r="4" spans="2:11" ht="21" x14ac:dyDescent="0.5">
      <c r="B4" s="213" t="s">
        <v>97</v>
      </c>
      <c r="C4" s="213"/>
      <c r="D4" s="213"/>
      <c r="E4" s="2"/>
      <c r="F4" s="2"/>
      <c r="G4" s="2"/>
      <c r="H4" s="2"/>
      <c r="I4" s="2"/>
      <c r="J4" s="2"/>
      <c r="K4" s="2"/>
    </row>
    <row r="5" spans="2:11" x14ac:dyDescent="0.35">
      <c r="B5" s="2"/>
      <c r="C5" s="2"/>
      <c r="D5" s="2"/>
      <c r="E5" s="2"/>
      <c r="F5" s="2"/>
      <c r="G5" s="2"/>
      <c r="H5" s="2"/>
      <c r="I5" s="2"/>
      <c r="J5" s="2"/>
      <c r="K5" s="2"/>
    </row>
    <row r="6" spans="2:11" x14ac:dyDescent="0.35">
      <c r="B6" s="196" t="s">
        <v>68</v>
      </c>
      <c r="C6" s="196"/>
      <c r="D6" s="196"/>
      <c r="E6" s="2"/>
      <c r="F6" s="2"/>
      <c r="G6" s="2"/>
      <c r="H6" s="2"/>
      <c r="I6" s="2"/>
      <c r="J6" s="2"/>
      <c r="K6" s="2"/>
    </row>
    <row r="7" spans="2:11" x14ac:dyDescent="0.35">
      <c r="B7" s="2" t="s">
        <v>81</v>
      </c>
      <c r="C7" s="2"/>
      <c r="D7" s="2"/>
      <c r="E7" s="2"/>
      <c r="F7" s="2"/>
      <c r="G7" s="2"/>
      <c r="H7" s="2"/>
      <c r="I7" s="2"/>
      <c r="J7" s="2"/>
      <c r="K7" s="2"/>
    </row>
    <row r="8" spans="2:11" x14ac:dyDescent="0.35">
      <c r="B8" s="2" t="s">
        <v>83</v>
      </c>
      <c r="C8" s="2"/>
      <c r="D8" s="2"/>
      <c r="E8" s="2"/>
      <c r="F8" s="2"/>
      <c r="G8" s="2"/>
      <c r="H8" s="2"/>
      <c r="I8" s="2"/>
      <c r="J8" s="2"/>
      <c r="K8" s="2"/>
    </row>
    <row r="9" spans="2:11" x14ac:dyDescent="0.35">
      <c r="B9" s="2" t="s">
        <v>77</v>
      </c>
      <c r="C9" s="2"/>
      <c r="D9" s="2"/>
      <c r="E9" s="2"/>
      <c r="F9" s="2"/>
      <c r="G9" s="2"/>
      <c r="H9" s="2"/>
      <c r="I9" s="2"/>
      <c r="J9" s="2"/>
      <c r="K9" s="2"/>
    </row>
    <row r="10" spans="2:11" x14ac:dyDescent="0.35">
      <c r="B10" s="2" t="s">
        <v>82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x14ac:dyDescent="0.35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50.25" customHeight="1" x14ac:dyDescent="0.35">
      <c r="B12" s="200" t="s">
        <v>71</v>
      </c>
      <c r="C12" s="216" t="s">
        <v>85</v>
      </c>
      <c r="D12" s="216"/>
      <c r="E12" s="216"/>
      <c r="F12" s="216"/>
      <c r="G12" s="216"/>
      <c r="H12" s="216"/>
      <c r="I12" s="216"/>
      <c r="J12" s="216"/>
      <c r="K12" s="216"/>
    </row>
    <row r="13" spans="2:11" ht="26.25" customHeight="1" x14ac:dyDescent="0.35">
      <c r="B13" s="200"/>
      <c r="C13" s="216" t="s">
        <v>86</v>
      </c>
      <c r="D13" s="216"/>
      <c r="E13" s="216"/>
      <c r="F13" s="216"/>
      <c r="G13" s="216"/>
      <c r="H13" s="216"/>
      <c r="I13" s="216"/>
      <c r="J13" s="216"/>
      <c r="K13" s="216"/>
    </row>
    <row r="14" spans="2:11" ht="32.25" customHeight="1" x14ac:dyDescent="0.35">
      <c r="B14" s="200"/>
      <c r="C14" s="195" t="s">
        <v>95</v>
      </c>
      <c r="D14" s="195"/>
      <c r="E14" s="195"/>
      <c r="F14" s="195"/>
      <c r="G14" s="195"/>
      <c r="H14" s="195"/>
      <c r="I14" s="195"/>
      <c r="J14" s="195"/>
      <c r="K14" s="195"/>
    </row>
    <row r="15" spans="2:11" ht="33" customHeight="1" x14ac:dyDescent="0.35">
      <c r="B15" s="200"/>
      <c r="C15" s="216" t="s">
        <v>96</v>
      </c>
      <c r="D15" s="216"/>
      <c r="E15" s="216"/>
      <c r="F15" s="216"/>
      <c r="G15" s="216"/>
      <c r="H15" s="216"/>
      <c r="I15" s="216"/>
      <c r="J15" s="216"/>
      <c r="K15" s="216"/>
    </row>
    <row r="16" spans="2:11" ht="15" thickBot="1" x14ac:dyDescent="0.4"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2:11" ht="15" thickBot="1" x14ac:dyDescent="0.4">
      <c r="B17" s="198" t="s">
        <v>0</v>
      </c>
      <c r="C17" s="198"/>
      <c r="D17" s="198"/>
      <c r="E17" s="198"/>
      <c r="F17" s="198"/>
      <c r="G17" s="198"/>
      <c r="H17" s="198"/>
      <c r="I17" s="198"/>
      <c r="J17" s="198"/>
      <c r="K17" s="198"/>
    </row>
    <row r="18" spans="2:11" ht="29.15" customHeight="1" thickBot="1" x14ac:dyDescent="0.4">
      <c r="B18" s="206" t="s">
        <v>78</v>
      </c>
      <c r="C18" s="206"/>
      <c r="D18" s="206"/>
      <c r="E18" s="206"/>
      <c r="F18" s="199" t="s">
        <v>1</v>
      </c>
      <c r="G18" s="199"/>
      <c r="H18" s="199"/>
      <c r="I18" s="199"/>
      <c r="J18" s="199"/>
      <c r="K18" s="199"/>
    </row>
    <row r="19" spans="2:11" ht="15" customHeight="1" thickBot="1" x14ac:dyDescent="0.4">
      <c r="B19" s="206"/>
      <c r="C19" s="206"/>
      <c r="D19" s="206"/>
      <c r="E19" s="206"/>
      <c r="F19" s="217" t="s">
        <v>2</v>
      </c>
      <c r="G19" s="217"/>
      <c r="H19" s="217" t="s">
        <v>3</v>
      </c>
      <c r="I19" s="217"/>
      <c r="J19" s="217" t="s">
        <v>4</v>
      </c>
      <c r="K19" s="217"/>
    </row>
    <row r="20" spans="2:11" ht="30" customHeight="1" thickBot="1" x14ac:dyDescent="0.4">
      <c r="B20" s="206"/>
      <c r="C20" s="206"/>
      <c r="D20" s="206"/>
      <c r="E20" s="206"/>
      <c r="F20" s="217"/>
      <c r="G20" s="217"/>
      <c r="H20" s="217"/>
      <c r="I20" s="217"/>
      <c r="J20" s="217" t="s">
        <v>84</v>
      </c>
      <c r="K20" s="217"/>
    </row>
    <row r="21" spans="2:11" ht="15" thickBot="1" x14ac:dyDescent="0.4">
      <c r="B21" s="206"/>
      <c r="C21" s="206"/>
      <c r="D21" s="206"/>
      <c r="E21" s="206"/>
      <c r="F21" s="5" t="s">
        <v>5</v>
      </c>
      <c r="G21" s="5" t="s">
        <v>6</v>
      </c>
      <c r="H21" s="5" t="s">
        <v>5</v>
      </c>
      <c r="I21" s="5" t="s">
        <v>6</v>
      </c>
      <c r="J21" s="5" t="s">
        <v>5</v>
      </c>
      <c r="K21" s="5" t="s">
        <v>6</v>
      </c>
    </row>
    <row r="22" spans="2:11" ht="15" thickBot="1" x14ac:dyDescent="0.4">
      <c r="B22" s="206" t="s">
        <v>7</v>
      </c>
      <c r="C22" s="206"/>
      <c r="D22" s="206"/>
      <c r="E22" s="206"/>
      <c r="F22" s="163">
        <f>F25+F26+F27</f>
        <v>225.71299999999999</v>
      </c>
      <c r="G22" s="163">
        <f>G25+G26+G27</f>
        <v>950.2457134</v>
      </c>
      <c r="H22" s="163">
        <f>H25+H26+H27</f>
        <v>155.56299999999999</v>
      </c>
      <c r="I22" s="163">
        <f t="shared" ref="I22" si="0">I25+I26+I27</f>
        <v>646.46170280000001</v>
      </c>
      <c r="J22" s="163">
        <f>J25+J26+J27</f>
        <v>70.149999999999977</v>
      </c>
      <c r="K22" s="163">
        <f>K25+K26+K27</f>
        <v>303.78401059999987</v>
      </c>
    </row>
    <row r="23" spans="2:11" ht="3.75" customHeight="1" thickBot="1" x14ac:dyDescent="0.4">
      <c r="B23" s="4"/>
      <c r="C23" s="4"/>
      <c r="D23" s="4"/>
      <c r="E23" s="4"/>
      <c r="F23" s="7"/>
      <c r="G23" s="7"/>
      <c r="H23" s="7"/>
      <c r="I23" s="7"/>
      <c r="J23" s="7"/>
      <c r="K23" s="7"/>
    </row>
    <row r="24" spans="2:11" ht="15.75" customHeight="1" thickBot="1" x14ac:dyDescent="0.4">
      <c r="B24" s="207" t="s">
        <v>8</v>
      </c>
      <c r="C24" s="207"/>
      <c r="D24" s="207"/>
      <c r="E24" s="207"/>
      <c r="F24" s="207"/>
      <c r="G24" s="207"/>
      <c r="H24" s="207"/>
      <c r="I24" s="207"/>
      <c r="J24" s="207"/>
      <c r="K24" s="207"/>
    </row>
    <row r="25" spans="2:11" x14ac:dyDescent="0.35">
      <c r="B25" s="214" t="s">
        <v>76</v>
      </c>
      <c r="C25" s="215"/>
      <c r="D25" s="215"/>
      <c r="E25" s="215"/>
      <c r="F25" s="164">
        <f>SUMIFS($F$30:$F$96,$C$30:$C$96,B25)</f>
        <v>202.92699999999999</v>
      </c>
      <c r="G25" s="164">
        <f>SUMIFS($G$30:$G$96,$C$30:$C$96,B25)</f>
        <v>897.74904800000002</v>
      </c>
      <c r="H25" s="164">
        <f>SUMIFS($H$30:$H$96,$C$30:$C$96,B25)</f>
        <v>135.87099999999998</v>
      </c>
      <c r="I25" s="164">
        <f>SUMIFS($I$30:$I$96,$C$30:$C$96,B25)</f>
        <v>601.09330399999999</v>
      </c>
      <c r="J25" s="164">
        <f>SUMIFS($J$30:$J$96,$C$30:$C$96,B25)</f>
        <v>67.055999999999983</v>
      </c>
      <c r="K25" s="165">
        <f>SUMIFS($K$30:$K$96,$C$30:$C$96,B25)</f>
        <v>296.65574399999986</v>
      </c>
    </row>
    <row r="26" spans="2:11" x14ac:dyDescent="0.35">
      <c r="B26" s="208" t="s">
        <v>87</v>
      </c>
      <c r="C26" s="209"/>
      <c r="D26" s="209"/>
      <c r="E26" s="209"/>
      <c r="F26" s="166">
        <f>SUMIFS($F$30:$F$96,$C$30:$C$96,B26)</f>
        <v>22.786000000000001</v>
      </c>
      <c r="G26" s="166">
        <f>SUMIFS($G$30:$G$96,$C$30:$C$96,B26)</f>
        <v>52.496665400000005</v>
      </c>
      <c r="H26" s="166">
        <f>SUMIFS($H$30:$H$96,$C$30:$C$96,B26)</f>
        <v>19.692</v>
      </c>
      <c r="I26" s="166">
        <f>SUMIFS($I$30:$I$96,$C$30:$C$96,B26)</f>
        <v>45.368398800000001</v>
      </c>
      <c r="J26" s="166">
        <f>SUMIFS($J$30:$J$96,$C$30:$C$96,B26)</f>
        <v>3.0940000000000003</v>
      </c>
      <c r="K26" s="165">
        <f>SUMIFS($K$30:$K$96,$C$30:$C$96,B26)</f>
        <v>7.1282666000000035</v>
      </c>
    </row>
    <row r="27" spans="2:11" ht="15" thickBot="1" x14ac:dyDescent="0.4">
      <c r="B27" s="210" t="s">
        <v>94</v>
      </c>
      <c r="C27" s="211"/>
      <c r="D27" s="211"/>
      <c r="E27" s="211"/>
      <c r="F27" s="167">
        <f>SUMIFS($F$30:$F$96,$C$30:$C$96,B27)</f>
        <v>0</v>
      </c>
      <c r="G27" s="167">
        <f>SUMIFS($G$30:$G$96,$C$30:$C$96,B27)</f>
        <v>0</v>
      </c>
      <c r="H27" s="167">
        <f>SUMIFS($H$30:$H$96,$C$30:$C$96,B27)</f>
        <v>0</v>
      </c>
      <c r="I27" s="167">
        <f>SUMIFS($I$30:$I$96,$C$30:$C$96,B27)</f>
        <v>0</v>
      </c>
      <c r="J27" s="167">
        <f>SUMIFS($J$30:$J$96,$C$30:$C$96,B27)</f>
        <v>0</v>
      </c>
      <c r="K27" s="168">
        <f>SUMIFS($K$30:$K$96,$C$30:$C$96,B27)</f>
        <v>0</v>
      </c>
    </row>
    <row r="28" spans="2:11" ht="21" customHeight="1" thickBot="1" x14ac:dyDescent="0.4">
      <c r="B28" s="206" t="s">
        <v>75</v>
      </c>
      <c r="C28" s="212"/>
      <c r="D28" s="212"/>
      <c r="E28" s="212"/>
      <c r="F28" s="212"/>
      <c r="G28" s="212"/>
      <c r="H28" s="212"/>
      <c r="I28" s="212"/>
      <c r="J28" s="212"/>
      <c r="K28" s="212"/>
    </row>
    <row r="29" spans="2:11" x14ac:dyDescent="0.35">
      <c r="B29" s="8" t="s">
        <v>70</v>
      </c>
      <c r="C29" s="9" t="s">
        <v>12</v>
      </c>
      <c r="D29" s="9" t="s">
        <v>91</v>
      </c>
      <c r="E29" s="9" t="s">
        <v>10</v>
      </c>
      <c r="F29" s="10"/>
      <c r="G29" s="11"/>
      <c r="H29" s="11"/>
      <c r="I29" s="11"/>
      <c r="J29" s="11"/>
      <c r="K29" s="12"/>
    </row>
    <row r="30" spans="2:11" x14ac:dyDescent="0.35">
      <c r="B30" s="13">
        <v>1</v>
      </c>
      <c r="C30" s="1" t="s">
        <v>76</v>
      </c>
      <c r="D30" s="1" t="s">
        <v>93</v>
      </c>
      <c r="E30" s="1" t="s">
        <v>144</v>
      </c>
      <c r="F30" s="14">
        <v>6.9000000000000006E-2</v>
      </c>
      <c r="G30" s="14">
        <f>F30*4.424</f>
        <v>0.30525600000000003</v>
      </c>
      <c r="H30" s="14">
        <v>6.9000000000000006E-2</v>
      </c>
      <c r="I30" s="14">
        <f>H30*4.424</f>
        <v>0.30525600000000003</v>
      </c>
      <c r="J30" s="14">
        <f t="shared" ref="J30:K32" si="1">F30-H30</f>
        <v>0</v>
      </c>
      <c r="K30" s="15">
        <f t="shared" si="1"/>
        <v>0</v>
      </c>
    </row>
    <row r="31" spans="2:11" ht="29" x14ac:dyDescent="0.35">
      <c r="B31" s="13">
        <v>2</v>
      </c>
      <c r="C31" s="1" t="s">
        <v>76</v>
      </c>
      <c r="D31" s="1" t="s">
        <v>93</v>
      </c>
      <c r="E31" s="1" t="s">
        <v>107</v>
      </c>
      <c r="F31" s="14">
        <v>1.5109999999999999</v>
      </c>
      <c r="G31" s="14">
        <f>F31*4.424</f>
        <v>6.6846639999999997</v>
      </c>
      <c r="H31" s="14">
        <v>1.5109999999999999</v>
      </c>
      <c r="I31" s="14">
        <f>H31*4.424</f>
        <v>6.6846639999999997</v>
      </c>
      <c r="J31" s="14">
        <f t="shared" si="1"/>
        <v>0</v>
      </c>
      <c r="K31" s="15">
        <f t="shared" si="1"/>
        <v>0</v>
      </c>
    </row>
    <row r="32" spans="2:11" ht="29" x14ac:dyDescent="0.35">
      <c r="B32" s="13">
        <v>3</v>
      </c>
      <c r="C32" s="1" t="s">
        <v>76</v>
      </c>
      <c r="D32" s="1" t="s">
        <v>93</v>
      </c>
      <c r="E32" s="1" t="s">
        <v>107</v>
      </c>
      <c r="F32" s="14">
        <v>1.5109999999999999</v>
      </c>
      <c r="G32" s="14">
        <f>F32*4.424</f>
        <v>6.6846639999999997</v>
      </c>
      <c r="H32" s="14">
        <v>1.5109999999999999</v>
      </c>
      <c r="I32" s="14">
        <f>H32*4.424</f>
        <v>6.6846639999999997</v>
      </c>
      <c r="J32" s="14">
        <f t="shared" si="1"/>
        <v>0</v>
      </c>
      <c r="K32" s="15">
        <f t="shared" si="1"/>
        <v>0</v>
      </c>
    </row>
    <row r="33" spans="2:11" ht="29" x14ac:dyDescent="0.35">
      <c r="B33" s="13">
        <v>4</v>
      </c>
      <c r="C33" s="1" t="s">
        <v>76</v>
      </c>
      <c r="D33" s="1" t="s">
        <v>93</v>
      </c>
      <c r="E33" s="1" t="s">
        <v>108</v>
      </c>
      <c r="F33" s="14">
        <v>0.29799999999999999</v>
      </c>
      <c r="G33" s="14">
        <f t="shared" ref="G33:I85" si="2">F33*4.424</f>
        <v>1.318352</v>
      </c>
      <c r="H33" s="14">
        <v>0.29799999999999999</v>
      </c>
      <c r="I33" s="14">
        <f t="shared" si="2"/>
        <v>1.318352</v>
      </c>
      <c r="J33" s="14">
        <f t="shared" ref="J33:J57" si="3">F33-H33</f>
        <v>0</v>
      </c>
      <c r="K33" s="15">
        <f t="shared" ref="K33:K57" si="4">G33-I33</f>
        <v>0</v>
      </c>
    </row>
    <row r="34" spans="2:11" ht="29" x14ac:dyDescent="0.35">
      <c r="B34" s="13">
        <v>5</v>
      </c>
      <c r="C34" s="1" t="s">
        <v>76</v>
      </c>
      <c r="D34" s="1" t="s">
        <v>93</v>
      </c>
      <c r="E34" s="1" t="s">
        <v>108</v>
      </c>
      <c r="F34" s="14">
        <v>0.29799999999999999</v>
      </c>
      <c r="G34" s="14">
        <f t="shared" si="2"/>
        <v>1.318352</v>
      </c>
      <c r="H34" s="14">
        <v>0.29799999999999999</v>
      </c>
      <c r="I34" s="14">
        <f t="shared" si="2"/>
        <v>1.318352</v>
      </c>
      <c r="J34" s="14">
        <f t="shared" ref="J34" si="5">F34-H34</f>
        <v>0</v>
      </c>
      <c r="K34" s="15">
        <f t="shared" ref="K34" si="6">G34-I34</f>
        <v>0</v>
      </c>
    </row>
    <row r="35" spans="2:11" ht="29" x14ac:dyDescent="0.35">
      <c r="B35" s="13">
        <v>6</v>
      </c>
      <c r="C35" s="1" t="s">
        <v>76</v>
      </c>
      <c r="D35" s="1" t="s">
        <v>92</v>
      </c>
      <c r="E35" s="1" t="s">
        <v>108</v>
      </c>
      <c r="F35" s="14">
        <v>0.29799999999999999</v>
      </c>
      <c r="G35" s="14">
        <f t="shared" si="2"/>
        <v>1.318352</v>
      </c>
      <c r="H35" s="14">
        <v>0</v>
      </c>
      <c r="I35" s="14">
        <v>0</v>
      </c>
      <c r="J35" s="14">
        <f t="shared" si="3"/>
        <v>0.29799999999999999</v>
      </c>
      <c r="K35" s="15">
        <f t="shared" si="4"/>
        <v>1.318352</v>
      </c>
    </row>
    <row r="36" spans="2:11" ht="29" x14ac:dyDescent="0.35">
      <c r="B36" s="13">
        <v>7</v>
      </c>
      <c r="C36" s="1" t="s">
        <v>76</v>
      </c>
      <c r="D36" s="1" t="s">
        <v>93</v>
      </c>
      <c r="E36" s="1" t="s">
        <v>109</v>
      </c>
      <c r="F36" s="14">
        <v>0.85</v>
      </c>
      <c r="G36" s="14">
        <f t="shared" si="2"/>
        <v>3.7604000000000002</v>
      </c>
      <c r="H36" s="14">
        <v>0.85099999999999998</v>
      </c>
      <c r="I36" s="14">
        <f t="shared" ref="I36" si="7">H36*4.424</f>
        <v>3.7648240000000004</v>
      </c>
      <c r="J36" s="14">
        <f t="shared" si="3"/>
        <v>-1.0000000000000009E-3</v>
      </c>
      <c r="K36" s="15">
        <f t="shared" si="4"/>
        <v>-4.4240000000002055E-3</v>
      </c>
    </row>
    <row r="37" spans="2:11" ht="29" x14ac:dyDescent="0.35">
      <c r="B37" s="13">
        <v>8</v>
      </c>
      <c r="C37" s="1" t="s">
        <v>76</v>
      </c>
      <c r="D37" s="1" t="s">
        <v>93</v>
      </c>
      <c r="E37" s="1" t="s">
        <v>109</v>
      </c>
      <c r="F37" s="14">
        <v>0.85</v>
      </c>
      <c r="G37" s="14">
        <f t="shared" si="2"/>
        <v>3.7604000000000002</v>
      </c>
      <c r="H37" s="14">
        <v>0.85099999999999998</v>
      </c>
      <c r="I37" s="14">
        <f t="shared" ref="I37" si="8">H37*4.424</f>
        <v>3.7648240000000004</v>
      </c>
      <c r="J37" s="14">
        <f t="shared" si="3"/>
        <v>-1.0000000000000009E-3</v>
      </c>
      <c r="K37" s="15">
        <f t="shared" si="4"/>
        <v>-4.4240000000002055E-3</v>
      </c>
    </row>
    <row r="38" spans="2:11" ht="29" x14ac:dyDescent="0.35">
      <c r="B38" s="13">
        <v>9</v>
      </c>
      <c r="C38" s="1" t="s">
        <v>76</v>
      </c>
      <c r="D38" s="1" t="s">
        <v>93</v>
      </c>
      <c r="E38" s="1" t="s">
        <v>109</v>
      </c>
      <c r="F38" s="14">
        <v>0.85</v>
      </c>
      <c r="G38" s="14">
        <f t="shared" si="2"/>
        <v>3.7604000000000002</v>
      </c>
      <c r="H38" s="14">
        <v>0.85099999999999998</v>
      </c>
      <c r="I38" s="14">
        <f t="shared" ref="I38" si="9">H38*4.424</f>
        <v>3.7648240000000004</v>
      </c>
      <c r="J38" s="14">
        <f t="shared" si="3"/>
        <v>-1.0000000000000009E-3</v>
      </c>
      <c r="K38" s="15">
        <f t="shared" si="4"/>
        <v>-4.4240000000002055E-3</v>
      </c>
    </row>
    <row r="39" spans="2:11" x14ac:dyDescent="0.35">
      <c r="B39" s="13">
        <v>10</v>
      </c>
      <c r="C39" s="1" t="s">
        <v>76</v>
      </c>
      <c r="D39" s="1" t="s">
        <v>93</v>
      </c>
      <c r="E39" s="1" t="s">
        <v>110</v>
      </c>
      <c r="F39" s="14">
        <v>0.57699999999999996</v>
      </c>
      <c r="G39" s="14">
        <f t="shared" si="2"/>
        <v>2.552648</v>
      </c>
      <c r="H39" s="14">
        <v>0.57699999999999996</v>
      </c>
      <c r="I39" s="14">
        <f t="shared" si="2"/>
        <v>2.552648</v>
      </c>
      <c r="J39" s="14">
        <f t="shared" si="3"/>
        <v>0</v>
      </c>
      <c r="K39" s="15">
        <f t="shared" si="4"/>
        <v>0</v>
      </c>
    </row>
    <row r="40" spans="2:11" x14ac:dyDescent="0.35">
      <c r="B40" s="13">
        <v>11</v>
      </c>
      <c r="C40" s="1" t="s">
        <v>76</v>
      </c>
      <c r="D40" s="1" t="s">
        <v>92</v>
      </c>
      <c r="E40" s="1" t="s">
        <v>110</v>
      </c>
      <c r="F40" s="14">
        <v>0.38500000000000001</v>
      </c>
      <c r="G40" s="14">
        <f t="shared" si="2"/>
        <v>1.7032400000000001</v>
      </c>
      <c r="H40" s="14">
        <v>0</v>
      </c>
      <c r="I40" s="14">
        <f t="shared" si="2"/>
        <v>0</v>
      </c>
      <c r="J40" s="14">
        <f t="shared" si="3"/>
        <v>0.38500000000000001</v>
      </c>
      <c r="K40" s="15">
        <f t="shared" si="4"/>
        <v>1.7032400000000001</v>
      </c>
    </row>
    <row r="41" spans="2:11" x14ac:dyDescent="0.35">
      <c r="B41" s="13">
        <v>12</v>
      </c>
      <c r="C41" s="1" t="s">
        <v>76</v>
      </c>
      <c r="D41" s="1" t="s">
        <v>93</v>
      </c>
      <c r="E41" s="1" t="s">
        <v>111</v>
      </c>
      <c r="F41" s="14">
        <v>1.0999999999999999E-2</v>
      </c>
      <c r="G41" s="14">
        <f t="shared" si="2"/>
        <v>4.8663999999999999E-2</v>
      </c>
      <c r="H41" s="14">
        <v>1.0999999999999999E-2</v>
      </c>
      <c r="I41" s="14">
        <f t="shared" ref="I41" si="10">H41*4.424</f>
        <v>4.8663999999999999E-2</v>
      </c>
      <c r="J41" s="14">
        <f t="shared" si="3"/>
        <v>0</v>
      </c>
      <c r="K41" s="15">
        <f t="shared" si="4"/>
        <v>0</v>
      </c>
    </row>
    <row r="42" spans="2:11" x14ac:dyDescent="0.35">
      <c r="B42" s="13">
        <v>13</v>
      </c>
      <c r="C42" s="1" t="s">
        <v>76</v>
      </c>
      <c r="D42" s="1" t="s">
        <v>93</v>
      </c>
      <c r="E42" s="1" t="s">
        <v>112</v>
      </c>
      <c r="F42" s="14">
        <v>0.64100000000000001</v>
      </c>
      <c r="G42" s="14">
        <f t="shared" si="2"/>
        <v>2.8357840000000003</v>
      </c>
      <c r="H42" s="14">
        <v>0.64100000000000001</v>
      </c>
      <c r="I42" s="14">
        <f t="shared" ref="I42" si="11">H42*4.424</f>
        <v>2.8357840000000003</v>
      </c>
      <c r="J42" s="14">
        <f t="shared" si="3"/>
        <v>0</v>
      </c>
      <c r="K42" s="15">
        <f t="shared" si="4"/>
        <v>0</v>
      </c>
    </row>
    <row r="43" spans="2:11" x14ac:dyDescent="0.35">
      <c r="B43" s="13">
        <v>14</v>
      </c>
      <c r="C43" s="1" t="s">
        <v>76</v>
      </c>
      <c r="D43" s="1" t="s">
        <v>93</v>
      </c>
      <c r="E43" s="1" t="s">
        <v>113</v>
      </c>
      <c r="F43" s="14">
        <v>9.6000000000000002E-2</v>
      </c>
      <c r="G43" s="14">
        <f t="shared" si="2"/>
        <v>0.42470400000000003</v>
      </c>
      <c r="H43" s="14">
        <v>9.6000000000000002E-2</v>
      </c>
      <c r="I43" s="14">
        <f t="shared" ref="I43" si="12">H43*4.424</f>
        <v>0.42470400000000003</v>
      </c>
      <c r="J43" s="14">
        <f t="shared" si="3"/>
        <v>0</v>
      </c>
      <c r="K43" s="15">
        <f t="shared" si="4"/>
        <v>0</v>
      </c>
    </row>
    <row r="44" spans="2:11" x14ac:dyDescent="0.35">
      <c r="B44" s="13">
        <v>15</v>
      </c>
      <c r="C44" s="1" t="s">
        <v>76</v>
      </c>
      <c r="D44" s="1" t="s">
        <v>92</v>
      </c>
      <c r="E44" s="1" t="s">
        <v>114</v>
      </c>
      <c r="F44" s="14">
        <v>7.4749999999999996</v>
      </c>
      <c r="G44" s="14">
        <f t="shared" si="2"/>
        <v>33.069400000000002</v>
      </c>
      <c r="H44" s="14">
        <v>0</v>
      </c>
      <c r="I44" s="14">
        <f t="shared" ref="I44" si="13">H44*4.424</f>
        <v>0</v>
      </c>
      <c r="J44" s="14">
        <f t="shared" si="3"/>
        <v>7.4749999999999996</v>
      </c>
      <c r="K44" s="15">
        <f t="shared" si="4"/>
        <v>33.069400000000002</v>
      </c>
    </row>
    <row r="45" spans="2:11" x14ac:dyDescent="0.35">
      <c r="B45" s="13">
        <v>16</v>
      </c>
      <c r="C45" s="1" t="s">
        <v>76</v>
      </c>
      <c r="D45" s="1" t="s">
        <v>92</v>
      </c>
      <c r="E45" s="1" t="s">
        <v>115</v>
      </c>
      <c r="F45" s="14">
        <v>2.94</v>
      </c>
      <c r="G45" s="14">
        <f t="shared" si="2"/>
        <v>13.00656</v>
      </c>
      <c r="H45" s="14">
        <v>0</v>
      </c>
      <c r="I45" s="14">
        <f t="shared" ref="I45" si="14">H45*4.424</f>
        <v>0</v>
      </c>
      <c r="J45" s="14">
        <f t="shared" si="3"/>
        <v>2.94</v>
      </c>
      <c r="K45" s="15">
        <f t="shared" si="4"/>
        <v>13.00656</v>
      </c>
    </row>
    <row r="46" spans="2:11" x14ac:dyDescent="0.35">
      <c r="B46" s="13">
        <v>17</v>
      </c>
      <c r="C46" s="1" t="s">
        <v>76</v>
      </c>
      <c r="D46" s="1" t="s">
        <v>93</v>
      </c>
      <c r="E46" s="1" t="s">
        <v>116</v>
      </c>
      <c r="F46" s="14">
        <v>74.549000000000007</v>
      </c>
      <c r="G46" s="14">
        <f t="shared" si="2"/>
        <v>329.80477600000006</v>
      </c>
      <c r="H46" s="14">
        <v>74.549000000000007</v>
      </c>
      <c r="I46" s="14">
        <f t="shared" ref="I46" si="15">H46*4.424</f>
        <v>329.80477600000006</v>
      </c>
      <c r="J46" s="14">
        <f t="shared" si="3"/>
        <v>0</v>
      </c>
      <c r="K46" s="15">
        <f t="shared" si="4"/>
        <v>0</v>
      </c>
    </row>
    <row r="47" spans="2:11" x14ac:dyDescent="0.35">
      <c r="B47" s="13">
        <v>18</v>
      </c>
      <c r="C47" s="1" t="s">
        <v>76</v>
      </c>
      <c r="D47" s="1" t="s">
        <v>93</v>
      </c>
      <c r="E47" s="1" t="s">
        <v>117</v>
      </c>
      <c r="F47" s="14">
        <v>6.8150000000000004</v>
      </c>
      <c r="G47" s="14">
        <f t="shared" si="2"/>
        <v>30.149560000000005</v>
      </c>
      <c r="H47" s="14">
        <v>6.8150000000000004</v>
      </c>
      <c r="I47" s="14">
        <f t="shared" ref="I47" si="16">H47*4.424</f>
        <v>30.149560000000005</v>
      </c>
      <c r="J47" s="14">
        <f t="shared" si="3"/>
        <v>0</v>
      </c>
      <c r="K47" s="15">
        <f t="shared" si="4"/>
        <v>0</v>
      </c>
    </row>
    <row r="48" spans="2:11" x14ac:dyDescent="0.35">
      <c r="B48" s="13">
        <v>19</v>
      </c>
      <c r="C48" s="1" t="s">
        <v>76</v>
      </c>
      <c r="D48" s="1" t="s">
        <v>92</v>
      </c>
      <c r="E48" s="1" t="s">
        <v>118</v>
      </c>
      <c r="F48" s="14">
        <v>20.39</v>
      </c>
      <c r="G48" s="14">
        <f t="shared" si="2"/>
        <v>90.205360000000013</v>
      </c>
      <c r="H48" s="14">
        <v>0</v>
      </c>
      <c r="I48" s="14">
        <v>0</v>
      </c>
      <c r="J48" s="14">
        <f t="shared" si="3"/>
        <v>20.39</v>
      </c>
      <c r="K48" s="15">
        <f t="shared" si="4"/>
        <v>90.205360000000013</v>
      </c>
    </row>
    <row r="49" spans="2:11" x14ac:dyDescent="0.35">
      <c r="B49" s="13">
        <v>20</v>
      </c>
      <c r="C49" s="1" t="s">
        <v>76</v>
      </c>
      <c r="D49" s="1" t="s">
        <v>93</v>
      </c>
      <c r="E49" s="1" t="s">
        <v>119</v>
      </c>
      <c r="F49" s="14">
        <v>0.51300000000000001</v>
      </c>
      <c r="G49" s="14">
        <f t="shared" si="2"/>
        <v>2.2695120000000002</v>
      </c>
      <c r="H49" s="14">
        <v>0.51300000000000001</v>
      </c>
      <c r="I49" s="14">
        <f t="shared" si="2"/>
        <v>2.2695120000000002</v>
      </c>
      <c r="J49" s="14">
        <f t="shared" si="3"/>
        <v>0</v>
      </c>
      <c r="K49" s="15">
        <f t="shared" si="4"/>
        <v>0</v>
      </c>
    </row>
    <row r="50" spans="2:11" x14ac:dyDescent="0.35">
      <c r="B50" s="13">
        <v>21</v>
      </c>
      <c r="C50" s="1" t="s">
        <v>76</v>
      </c>
      <c r="D50" s="1" t="s">
        <v>92</v>
      </c>
      <c r="E50" s="1" t="s">
        <v>120</v>
      </c>
      <c r="F50" s="14">
        <v>9.0679999999999996</v>
      </c>
      <c r="G50" s="14">
        <f t="shared" si="2"/>
        <v>40.116832000000002</v>
      </c>
      <c r="H50" s="14">
        <v>0</v>
      </c>
      <c r="I50" s="14">
        <f t="shared" si="2"/>
        <v>0</v>
      </c>
      <c r="J50" s="14">
        <f t="shared" si="3"/>
        <v>9.0679999999999996</v>
      </c>
      <c r="K50" s="15">
        <f t="shared" si="4"/>
        <v>40.116832000000002</v>
      </c>
    </row>
    <row r="51" spans="2:11" x14ac:dyDescent="0.35">
      <c r="B51" s="13">
        <v>22</v>
      </c>
      <c r="C51" s="1" t="s">
        <v>87</v>
      </c>
      <c r="D51" s="1" t="s">
        <v>92</v>
      </c>
      <c r="E51" s="1" t="s">
        <v>121</v>
      </c>
      <c r="F51" s="14">
        <v>11.794</v>
      </c>
      <c r="G51" s="14">
        <f>F51*2.3039</f>
        <v>27.172196600000003</v>
      </c>
      <c r="H51" s="14">
        <v>0</v>
      </c>
      <c r="I51" s="14">
        <f t="shared" si="2"/>
        <v>0</v>
      </c>
      <c r="J51" s="14">
        <f t="shared" si="3"/>
        <v>11.794</v>
      </c>
      <c r="K51" s="15">
        <f t="shared" si="4"/>
        <v>27.172196600000003</v>
      </c>
    </row>
    <row r="52" spans="2:11" x14ac:dyDescent="0.35">
      <c r="B52" s="13">
        <v>23</v>
      </c>
      <c r="C52" s="1" t="s">
        <v>76</v>
      </c>
      <c r="D52" s="1" t="s">
        <v>93</v>
      </c>
      <c r="E52" s="1" t="s">
        <v>122</v>
      </c>
      <c r="F52" s="14">
        <v>6.87</v>
      </c>
      <c r="G52" s="14">
        <f t="shared" si="2"/>
        <v>30.392880000000002</v>
      </c>
      <c r="H52" s="14">
        <v>6.87</v>
      </c>
      <c r="I52" s="14">
        <f t="shared" ref="I52" si="17">H52*4.424</f>
        <v>30.392880000000002</v>
      </c>
      <c r="J52" s="14">
        <f t="shared" si="3"/>
        <v>0</v>
      </c>
      <c r="K52" s="15">
        <f t="shared" si="4"/>
        <v>0</v>
      </c>
    </row>
    <row r="53" spans="2:11" x14ac:dyDescent="0.35">
      <c r="B53" s="13">
        <v>24</v>
      </c>
      <c r="C53" s="1" t="s">
        <v>87</v>
      </c>
      <c r="D53" s="1" t="s">
        <v>93</v>
      </c>
      <c r="E53" s="1" t="s">
        <v>123</v>
      </c>
      <c r="F53" s="14">
        <v>10.992000000000001</v>
      </c>
      <c r="G53" s="14">
        <f>F53*2.3039</f>
        <v>25.324468800000002</v>
      </c>
      <c r="H53" s="14">
        <v>10.992000000000001</v>
      </c>
      <c r="I53" s="14">
        <f>H53*2.3039</f>
        <v>25.324468800000002</v>
      </c>
      <c r="J53" s="14">
        <f t="shared" si="3"/>
        <v>0</v>
      </c>
      <c r="K53" s="15">
        <f t="shared" si="4"/>
        <v>0</v>
      </c>
    </row>
    <row r="54" spans="2:11" ht="29" x14ac:dyDescent="0.35">
      <c r="B54" s="13">
        <v>25</v>
      </c>
      <c r="C54" s="1" t="s">
        <v>76</v>
      </c>
      <c r="D54" s="1" t="s">
        <v>93</v>
      </c>
      <c r="E54" s="1" t="s">
        <v>124</v>
      </c>
      <c r="F54" s="14">
        <v>12.366</v>
      </c>
      <c r="G54" s="14">
        <f t="shared" si="2"/>
        <v>54.707184000000005</v>
      </c>
      <c r="H54" s="14">
        <v>12.366</v>
      </c>
      <c r="I54" s="14">
        <f t="shared" ref="I54:I57" si="18">H54*4.424</f>
        <v>54.707184000000005</v>
      </c>
      <c r="J54" s="14">
        <f t="shared" si="3"/>
        <v>0</v>
      </c>
      <c r="K54" s="15">
        <f t="shared" si="4"/>
        <v>0</v>
      </c>
    </row>
    <row r="55" spans="2:11" x14ac:dyDescent="0.35">
      <c r="B55" s="13">
        <v>26</v>
      </c>
      <c r="C55" s="1" t="s">
        <v>76</v>
      </c>
      <c r="D55" s="1" t="s">
        <v>92</v>
      </c>
      <c r="E55" s="1" t="s">
        <v>125</v>
      </c>
      <c r="F55" s="14">
        <v>20.61</v>
      </c>
      <c r="G55" s="14">
        <f t="shared" si="2"/>
        <v>91.178640000000001</v>
      </c>
      <c r="H55" s="14">
        <v>0</v>
      </c>
      <c r="I55" s="14">
        <f t="shared" si="18"/>
        <v>0</v>
      </c>
      <c r="J55" s="14">
        <f t="shared" si="3"/>
        <v>20.61</v>
      </c>
      <c r="K55" s="15">
        <f t="shared" si="4"/>
        <v>91.178640000000001</v>
      </c>
    </row>
    <row r="56" spans="2:11" x14ac:dyDescent="0.35">
      <c r="B56" s="13">
        <v>27</v>
      </c>
      <c r="C56" s="1" t="s">
        <v>76</v>
      </c>
      <c r="D56" s="1" t="s">
        <v>92</v>
      </c>
      <c r="E56" s="1" t="s">
        <v>126</v>
      </c>
      <c r="F56" s="14">
        <v>4.8099999999999996</v>
      </c>
      <c r="G56" s="14">
        <f t="shared" si="2"/>
        <v>21.279440000000001</v>
      </c>
      <c r="H56" s="14">
        <v>0</v>
      </c>
      <c r="I56" s="14">
        <f t="shared" si="18"/>
        <v>0</v>
      </c>
      <c r="J56" s="14">
        <f t="shared" si="3"/>
        <v>4.8099999999999996</v>
      </c>
      <c r="K56" s="15">
        <f t="shared" si="4"/>
        <v>21.279440000000001</v>
      </c>
    </row>
    <row r="57" spans="2:11" x14ac:dyDescent="0.35">
      <c r="B57" s="13">
        <v>28</v>
      </c>
      <c r="C57" s="1" t="s">
        <v>76</v>
      </c>
      <c r="D57" s="1" t="s">
        <v>92</v>
      </c>
      <c r="E57" s="1" t="s">
        <v>127</v>
      </c>
      <c r="F57" s="14">
        <v>0.60099999999999998</v>
      </c>
      <c r="G57" s="14">
        <f t="shared" si="2"/>
        <v>2.6588240000000001</v>
      </c>
      <c r="H57" s="14">
        <v>0</v>
      </c>
      <c r="I57" s="14">
        <f t="shared" si="18"/>
        <v>0</v>
      </c>
      <c r="J57" s="14">
        <f t="shared" si="3"/>
        <v>0.60099999999999998</v>
      </c>
      <c r="K57" s="15">
        <f t="shared" si="4"/>
        <v>2.6588240000000001</v>
      </c>
    </row>
    <row r="58" spans="2:11" x14ac:dyDescent="0.35">
      <c r="B58" s="13">
        <v>29</v>
      </c>
      <c r="C58" s="1" t="s">
        <v>76</v>
      </c>
      <c r="D58" s="1" t="s">
        <v>93</v>
      </c>
      <c r="E58" s="16" t="s">
        <v>128</v>
      </c>
      <c r="F58" s="17">
        <v>8.9999999999999993E-3</v>
      </c>
      <c r="G58" s="17">
        <f t="shared" si="2"/>
        <v>3.9815999999999997E-2</v>
      </c>
      <c r="H58" s="17">
        <v>8.9999999999999993E-3</v>
      </c>
      <c r="I58" s="17">
        <f t="shared" ref="I58" si="19">H58*4.424</f>
        <v>3.9815999999999997E-2</v>
      </c>
      <c r="J58" s="14">
        <f t="shared" ref="J58:J96" si="20">F58-H58</f>
        <v>0</v>
      </c>
      <c r="K58" s="15">
        <f t="shared" ref="K58:K96" si="21">G58-I58</f>
        <v>0</v>
      </c>
    </row>
    <row r="59" spans="2:11" x14ac:dyDescent="0.35">
      <c r="B59" s="13">
        <v>30</v>
      </c>
      <c r="C59" s="1" t="s">
        <v>76</v>
      </c>
      <c r="D59" s="1" t="s">
        <v>93</v>
      </c>
      <c r="E59" s="16" t="s">
        <v>129</v>
      </c>
      <c r="F59" s="17">
        <v>4.008</v>
      </c>
      <c r="G59" s="17">
        <f t="shared" si="2"/>
        <v>17.731392000000003</v>
      </c>
      <c r="H59" s="17">
        <v>4.008</v>
      </c>
      <c r="I59" s="17">
        <f t="shared" ref="I59:I71" si="22">H59*4.424</f>
        <v>17.731392000000003</v>
      </c>
      <c r="J59" s="14">
        <f t="shared" si="20"/>
        <v>0</v>
      </c>
      <c r="K59" s="15">
        <f t="shared" si="21"/>
        <v>0</v>
      </c>
    </row>
    <row r="60" spans="2:11" x14ac:dyDescent="0.35">
      <c r="B60" s="13">
        <v>31</v>
      </c>
      <c r="C60" s="1" t="s">
        <v>76</v>
      </c>
      <c r="D60" s="1" t="s">
        <v>92</v>
      </c>
      <c r="E60" s="16" t="s">
        <v>130</v>
      </c>
      <c r="F60" s="17">
        <v>4.609</v>
      </c>
      <c r="G60" s="17">
        <f t="shared" si="2"/>
        <v>20.390216000000002</v>
      </c>
      <c r="H60" s="17">
        <v>0</v>
      </c>
      <c r="I60" s="17">
        <f t="shared" si="22"/>
        <v>0</v>
      </c>
      <c r="J60" s="14">
        <f t="shared" si="20"/>
        <v>4.609</v>
      </c>
      <c r="K60" s="15">
        <f t="shared" si="21"/>
        <v>20.390216000000002</v>
      </c>
    </row>
    <row r="61" spans="2:11" x14ac:dyDescent="0.35">
      <c r="B61" s="13">
        <v>32</v>
      </c>
      <c r="C61" s="1" t="s">
        <v>76</v>
      </c>
      <c r="D61" s="1" t="s">
        <v>92</v>
      </c>
      <c r="E61" s="16" t="s">
        <v>131</v>
      </c>
      <c r="F61" s="17">
        <v>3.7679999999999998</v>
      </c>
      <c r="G61" s="17">
        <f t="shared" si="2"/>
        <v>16.669632</v>
      </c>
      <c r="H61" s="17">
        <v>0</v>
      </c>
      <c r="I61" s="17">
        <f t="shared" si="22"/>
        <v>0</v>
      </c>
      <c r="J61" s="14">
        <f t="shared" si="20"/>
        <v>3.7679999999999998</v>
      </c>
      <c r="K61" s="15">
        <f t="shared" si="21"/>
        <v>16.669632</v>
      </c>
    </row>
    <row r="62" spans="2:11" x14ac:dyDescent="0.35">
      <c r="B62" s="13">
        <v>33</v>
      </c>
      <c r="C62" s="1" t="s">
        <v>76</v>
      </c>
      <c r="D62" s="1" t="s">
        <v>92</v>
      </c>
      <c r="E62" s="16" t="s">
        <v>132</v>
      </c>
      <c r="F62" s="17">
        <v>1.4430000000000001</v>
      </c>
      <c r="G62" s="17">
        <f t="shared" si="2"/>
        <v>6.3838320000000008</v>
      </c>
      <c r="H62" s="17">
        <v>0</v>
      </c>
      <c r="I62" s="17">
        <f t="shared" si="22"/>
        <v>0</v>
      </c>
      <c r="J62" s="14">
        <f t="shared" si="20"/>
        <v>1.4430000000000001</v>
      </c>
      <c r="K62" s="15">
        <f t="shared" si="21"/>
        <v>6.3838320000000008</v>
      </c>
    </row>
    <row r="63" spans="2:11" x14ac:dyDescent="0.35">
      <c r="B63" s="13">
        <v>34</v>
      </c>
      <c r="C63" s="1" t="s">
        <v>76</v>
      </c>
      <c r="D63" s="1" t="s">
        <v>92</v>
      </c>
      <c r="E63" s="16" t="s">
        <v>132</v>
      </c>
      <c r="F63" s="17">
        <v>1.4430000000000001</v>
      </c>
      <c r="G63" s="17">
        <f t="shared" si="2"/>
        <v>6.3838320000000008</v>
      </c>
      <c r="H63" s="17">
        <v>0</v>
      </c>
      <c r="I63" s="17">
        <f t="shared" si="22"/>
        <v>0</v>
      </c>
      <c r="J63" s="14">
        <f t="shared" ref="J63" si="23">F63-H63</f>
        <v>1.4430000000000001</v>
      </c>
      <c r="K63" s="15">
        <f t="shared" ref="K63" si="24">G63-I63</f>
        <v>6.3838320000000008</v>
      </c>
    </row>
    <row r="64" spans="2:11" x14ac:dyDescent="0.35">
      <c r="B64" s="13">
        <v>35</v>
      </c>
      <c r="C64" s="1" t="s">
        <v>76</v>
      </c>
      <c r="D64" s="1" t="s">
        <v>92</v>
      </c>
      <c r="E64" s="16" t="s">
        <v>133</v>
      </c>
      <c r="F64" s="17">
        <v>1.804</v>
      </c>
      <c r="G64" s="17">
        <f t="shared" si="2"/>
        <v>7.9808960000000013</v>
      </c>
      <c r="H64" s="17">
        <v>0</v>
      </c>
      <c r="I64" s="17">
        <f t="shared" si="22"/>
        <v>0</v>
      </c>
      <c r="J64" s="14">
        <f t="shared" si="20"/>
        <v>1.804</v>
      </c>
      <c r="K64" s="15">
        <f t="shared" si="21"/>
        <v>7.9808960000000013</v>
      </c>
    </row>
    <row r="65" spans="2:11" x14ac:dyDescent="0.35">
      <c r="B65" s="13">
        <v>36</v>
      </c>
      <c r="C65" s="1" t="s">
        <v>76</v>
      </c>
      <c r="D65" s="1" t="s">
        <v>93</v>
      </c>
      <c r="E65" s="16" t="s">
        <v>134</v>
      </c>
      <c r="F65" s="17">
        <v>7.5999999999999998E-2</v>
      </c>
      <c r="G65" s="17">
        <f t="shared" si="2"/>
        <v>0.33622400000000002</v>
      </c>
      <c r="H65" s="17">
        <v>7.5999999999999998E-2</v>
      </c>
      <c r="I65" s="17">
        <f t="shared" si="22"/>
        <v>0.33622400000000002</v>
      </c>
      <c r="J65" s="14">
        <f t="shared" si="20"/>
        <v>0</v>
      </c>
      <c r="K65" s="15">
        <f t="shared" si="21"/>
        <v>0</v>
      </c>
    </row>
    <row r="66" spans="2:11" x14ac:dyDescent="0.35">
      <c r="B66" s="13">
        <v>37</v>
      </c>
      <c r="C66" s="1" t="s">
        <v>76</v>
      </c>
      <c r="D66" s="1" t="s">
        <v>92</v>
      </c>
      <c r="E66" s="16" t="s">
        <v>135</v>
      </c>
      <c r="F66" s="17">
        <v>4.8099999999999996</v>
      </c>
      <c r="G66" s="17">
        <f t="shared" si="2"/>
        <v>21.279440000000001</v>
      </c>
      <c r="H66" s="17">
        <v>0</v>
      </c>
      <c r="I66" s="17">
        <f t="shared" si="22"/>
        <v>0</v>
      </c>
      <c r="J66" s="14">
        <f t="shared" si="20"/>
        <v>4.8099999999999996</v>
      </c>
      <c r="K66" s="15">
        <f t="shared" si="21"/>
        <v>21.279440000000001</v>
      </c>
    </row>
    <row r="67" spans="2:11" x14ac:dyDescent="0.35">
      <c r="B67" s="13">
        <v>38</v>
      </c>
      <c r="C67" s="1" t="s">
        <v>76</v>
      </c>
      <c r="D67" s="1" t="s">
        <v>92</v>
      </c>
      <c r="E67" s="16" t="s">
        <v>136</v>
      </c>
      <c r="F67" s="17">
        <v>0.60099999999999998</v>
      </c>
      <c r="G67" s="17">
        <f t="shared" si="2"/>
        <v>2.6588240000000001</v>
      </c>
      <c r="H67" s="17">
        <v>0</v>
      </c>
      <c r="I67" s="17">
        <f t="shared" si="22"/>
        <v>0</v>
      </c>
      <c r="J67" s="14">
        <f t="shared" si="20"/>
        <v>0.60099999999999998</v>
      </c>
      <c r="K67" s="15">
        <f t="shared" si="21"/>
        <v>2.6588240000000001</v>
      </c>
    </row>
    <row r="68" spans="2:11" x14ac:dyDescent="0.35">
      <c r="B68" s="13">
        <v>39</v>
      </c>
      <c r="C68" s="1" t="s">
        <v>76</v>
      </c>
      <c r="D68" s="1" t="s">
        <v>92</v>
      </c>
      <c r="E68" s="16" t="s">
        <v>136</v>
      </c>
      <c r="F68" s="17">
        <v>0.60099999999999998</v>
      </c>
      <c r="G68" s="17">
        <f t="shared" ref="G68" si="25">F68*4.424</f>
        <v>2.6588240000000001</v>
      </c>
      <c r="H68" s="17">
        <v>0</v>
      </c>
      <c r="I68" s="17">
        <f t="shared" si="22"/>
        <v>0</v>
      </c>
      <c r="J68" s="14">
        <f t="shared" ref="J68:J71" si="26">F68-H68</f>
        <v>0.60099999999999998</v>
      </c>
      <c r="K68" s="15">
        <f t="shared" ref="K68:K71" si="27">G68-I68</f>
        <v>2.6588240000000001</v>
      </c>
    </row>
    <row r="69" spans="2:11" x14ac:dyDescent="0.35">
      <c r="B69" s="13">
        <v>40</v>
      </c>
      <c r="C69" s="1" t="s">
        <v>76</v>
      </c>
      <c r="D69" s="1" t="s">
        <v>92</v>
      </c>
      <c r="E69" s="16" t="s">
        <v>136</v>
      </c>
      <c r="F69" s="17">
        <v>0.60099999999999998</v>
      </c>
      <c r="G69" s="17">
        <f t="shared" ref="G69" si="28">F69*4.424</f>
        <v>2.6588240000000001</v>
      </c>
      <c r="H69" s="17">
        <v>0</v>
      </c>
      <c r="I69" s="17">
        <f t="shared" si="22"/>
        <v>0</v>
      </c>
      <c r="J69" s="14">
        <f t="shared" si="26"/>
        <v>0.60099999999999998</v>
      </c>
      <c r="K69" s="15">
        <f t="shared" si="27"/>
        <v>2.6588240000000001</v>
      </c>
    </row>
    <row r="70" spans="2:11" x14ac:dyDescent="0.35">
      <c r="B70" s="13">
        <v>41</v>
      </c>
      <c r="C70" s="1" t="s">
        <v>76</v>
      </c>
      <c r="D70" s="1" t="s">
        <v>92</v>
      </c>
      <c r="E70" s="16" t="s">
        <v>136</v>
      </c>
      <c r="F70" s="17">
        <v>0.60099999999999998</v>
      </c>
      <c r="G70" s="17">
        <f t="shared" ref="G70" si="29">F70*4.424</f>
        <v>2.6588240000000001</v>
      </c>
      <c r="H70" s="17">
        <v>0</v>
      </c>
      <c r="I70" s="17">
        <f t="shared" si="22"/>
        <v>0</v>
      </c>
      <c r="J70" s="14">
        <f t="shared" si="26"/>
        <v>0.60099999999999998</v>
      </c>
      <c r="K70" s="15">
        <f t="shared" si="27"/>
        <v>2.6588240000000001</v>
      </c>
    </row>
    <row r="71" spans="2:11" x14ac:dyDescent="0.35">
      <c r="B71" s="13">
        <v>42</v>
      </c>
      <c r="C71" s="1" t="s">
        <v>76</v>
      </c>
      <c r="D71" s="1" t="s">
        <v>92</v>
      </c>
      <c r="E71" s="16" t="s">
        <v>136</v>
      </c>
      <c r="F71" s="17">
        <v>0.60099999999999998</v>
      </c>
      <c r="G71" s="17">
        <f t="shared" ref="G71" si="30">F71*4.424</f>
        <v>2.6588240000000001</v>
      </c>
      <c r="H71" s="17">
        <v>0</v>
      </c>
      <c r="I71" s="17">
        <f t="shared" si="22"/>
        <v>0</v>
      </c>
      <c r="J71" s="14">
        <f t="shared" si="26"/>
        <v>0.60099999999999998</v>
      </c>
      <c r="K71" s="15">
        <f t="shared" si="27"/>
        <v>2.6588240000000001</v>
      </c>
    </row>
    <row r="72" spans="2:11" x14ac:dyDescent="0.35">
      <c r="B72" s="13">
        <v>43</v>
      </c>
      <c r="C72" s="1" t="s">
        <v>76</v>
      </c>
      <c r="D72" s="1" t="s">
        <v>93</v>
      </c>
      <c r="E72" s="16" t="s">
        <v>137</v>
      </c>
      <c r="F72" s="17">
        <v>0.16600000000000001</v>
      </c>
      <c r="G72" s="17">
        <f t="shared" si="2"/>
        <v>0.73438400000000015</v>
      </c>
      <c r="H72" s="17">
        <v>0.16600000000000001</v>
      </c>
      <c r="I72" s="17">
        <f t="shared" ref="I72" si="31">H72*4.424</f>
        <v>0.73438400000000015</v>
      </c>
      <c r="J72" s="14">
        <f t="shared" si="20"/>
        <v>0</v>
      </c>
      <c r="K72" s="15">
        <f t="shared" si="21"/>
        <v>0</v>
      </c>
    </row>
    <row r="73" spans="2:11" x14ac:dyDescent="0.35">
      <c r="B73" s="13">
        <v>44</v>
      </c>
      <c r="C73" s="1" t="s">
        <v>76</v>
      </c>
      <c r="D73" s="1" t="s">
        <v>93</v>
      </c>
      <c r="E73" s="16" t="s">
        <v>138</v>
      </c>
      <c r="F73" s="17">
        <v>0.75600000000000001</v>
      </c>
      <c r="G73" s="17">
        <f t="shared" si="2"/>
        <v>3.3445440000000004</v>
      </c>
      <c r="H73" s="17">
        <v>0.75600000000000001</v>
      </c>
      <c r="I73" s="17">
        <f t="shared" ref="I73" si="32">H73*4.424</f>
        <v>3.3445440000000004</v>
      </c>
      <c r="J73" s="14">
        <f t="shared" si="20"/>
        <v>0</v>
      </c>
      <c r="K73" s="15">
        <f t="shared" si="21"/>
        <v>0</v>
      </c>
    </row>
    <row r="74" spans="2:11" x14ac:dyDescent="0.35">
      <c r="B74" s="13">
        <v>45</v>
      </c>
      <c r="C74" s="1" t="s">
        <v>76</v>
      </c>
      <c r="D74" s="1" t="s">
        <v>93</v>
      </c>
      <c r="E74" s="16" t="s">
        <v>139</v>
      </c>
      <c r="F74" s="17">
        <v>0.129</v>
      </c>
      <c r="G74" s="17">
        <f t="shared" si="2"/>
        <v>0.57069600000000009</v>
      </c>
      <c r="H74" s="17">
        <v>0.129</v>
      </c>
      <c r="I74" s="17">
        <f t="shared" ref="I74:I75" si="33">H74*4.424</f>
        <v>0.57069600000000009</v>
      </c>
      <c r="J74" s="14">
        <f t="shared" si="20"/>
        <v>0</v>
      </c>
      <c r="K74" s="15">
        <f t="shared" si="21"/>
        <v>0</v>
      </c>
    </row>
    <row r="75" spans="2:11" x14ac:dyDescent="0.35">
      <c r="B75" s="13">
        <v>46</v>
      </c>
      <c r="C75" s="1" t="s">
        <v>76</v>
      </c>
      <c r="D75" s="1" t="s">
        <v>93</v>
      </c>
      <c r="E75" s="16" t="s">
        <v>139</v>
      </c>
      <c r="F75" s="17">
        <v>0.129</v>
      </c>
      <c r="G75" s="17">
        <f t="shared" si="2"/>
        <v>0.57069600000000009</v>
      </c>
      <c r="H75" s="17">
        <v>0.129</v>
      </c>
      <c r="I75" s="17">
        <f t="shared" si="33"/>
        <v>0.57069600000000009</v>
      </c>
      <c r="J75" s="14">
        <f t="shared" ref="J75" si="34">F75-H75</f>
        <v>0</v>
      </c>
      <c r="K75" s="15">
        <f t="shared" ref="K75" si="35">G75-I75</f>
        <v>0</v>
      </c>
    </row>
    <row r="76" spans="2:11" x14ac:dyDescent="0.35">
      <c r="B76" s="13">
        <v>47</v>
      </c>
      <c r="C76" s="1" t="s">
        <v>76</v>
      </c>
      <c r="D76" s="1" t="s">
        <v>93</v>
      </c>
      <c r="E76" s="16" t="s">
        <v>140</v>
      </c>
      <c r="F76" s="17">
        <v>0.14199999999999999</v>
      </c>
      <c r="G76" s="17">
        <f t="shared" si="2"/>
        <v>0.62820799999999999</v>
      </c>
      <c r="H76" s="17">
        <v>0.14199999999999999</v>
      </c>
      <c r="I76" s="17">
        <f t="shared" ref="I76" si="36">H76*4.424</f>
        <v>0.62820799999999999</v>
      </c>
      <c r="J76" s="14">
        <f t="shared" si="20"/>
        <v>0</v>
      </c>
      <c r="K76" s="15">
        <f t="shared" si="21"/>
        <v>0</v>
      </c>
    </row>
    <row r="77" spans="2:11" x14ac:dyDescent="0.35">
      <c r="B77" s="13">
        <v>48</v>
      </c>
      <c r="C77" s="1" t="s">
        <v>76</v>
      </c>
      <c r="D77" s="1" t="s">
        <v>93</v>
      </c>
      <c r="E77" s="16" t="s">
        <v>141</v>
      </c>
      <c r="F77" s="17">
        <v>0.115</v>
      </c>
      <c r="G77" s="17">
        <f t="shared" si="2"/>
        <v>0.5087600000000001</v>
      </c>
      <c r="H77" s="17">
        <v>0.115</v>
      </c>
      <c r="I77" s="17">
        <f t="shared" ref="I77" si="37">H77*4.424</f>
        <v>0.5087600000000001</v>
      </c>
      <c r="J77" s="14">
        <f t="shared" si="20"/>
        <v>0</v>
      </c>
      <c r="K77" s="15">
        <f t="shared" si="21"/>
        <v>0</v>
      </c>
    </row>
    <row r="78" spans="2:11" x14ac:dyDescent="0.35">
      <c r="B78" s="13">
        <v>49</v>
      </c>
      <c r="C78" s="1" t="s">
        <v>76</v>
      </c>
      <c r="D78" s="1" t="s">
        <v>93</v>
      </c>
      <c r="E78" s="16" t="s">
        <v>142</v>
      </c>
      <c r="F78" s="17">
        <v>0.13</v>
      </c>
      <c r="G78" s="17">
        <f t="shared" si="2"/>
        <v>0.57512000000000008</v>
      </c>
      <c r="H78" s="17">
        <v>0.13</v>
      </c>
      <c r="I78" s="17">
        <f t="shared" ref="I78:I81" si="38">H78*4.424</f>
        <v>0.57512000000000008</v>
      </c>
      <c r="J78" s="14">
        <f t="shared" si="20"/>
        <v>0</v>
      </c>
      <c r="K78" s="15">
        <f t="shared" si="21"/>
        <v>0</v>
      </c>
    </row>
    <row r="79" spans="2:11" x14ac:dyDescent="0.35">
      <c r="B79" s="13">
        <v>50</v>
      </c>
      <c r="C79" s="1" t="s">
        <v>76</v>
      </c>
      <c r="D79" s="1" t="s">
        <v>93</v>
      </c>
      <c r="E79" s="16" t="s">
        <v>142</v>
      </c>
      <c r="F79" s="17">
        <v>0.13</v>
      </c>
      <c r="G79" s="17">
        <f t="shared" ref="G79" si="39">F79*4.424</f>
        <v>0.57512000000000008</v>
      </c>
      <c r="H79" s="17">
        <v>0.13</v>
      </c>
      <c r="I79" s="17">
        <f t="shared" si="38"/>
        <v>0.57512000000000008</v>
      </c>
      <c r="J79" s="14">
        <f t="shared" ref="J79:J82" si="40">F79-H79</f>
        <v>0</v>
      </c>
      <c r="K79" s="15">
        <f t="shared" ref="K79:K82" si="41">G79-I79</f>
        <v>0</v>
      </c>
    </row>
    <row r="80" spans="2:11" x14ac:dyDescent="0.35">
      <c r="B80" s="13">
        <v>51</v>
      </c>
      <c r="C80" s="1" t="s">
        <v>76</v>
      </c>
      <c r="D80" s="1" t="s">
        <v>93</v>
      </c>
      <c r="E80" s="16" t="s">
        <v>142</v>
      </c>
      <c r="F80" s="17">
        <v>0.13</v>
      </c>
      <c r="G80" s="17">
        <f t="shared" ref="G80" si="42">F80*4.424</f>
        <v>0.57512000000000008</v>
      </c>
      <c r="H80" s="17">
        <v>0.13</v>
      </c>
      <c r="I80" s="17">
        <f t="shared" si="38"/>
        <v>0.57512000000000008</v>
      </c>
      <c r="J80" s="14">
        <f t="shared" si="40"/>
        <v>0</v>
      </c>
      <c r="K80" s="15">
        <f t="shared" si="41"/>
        <v>0</v>
      </c>
    </row>
    <row r="81" spans="2:11" x14ac:dyDescent="0.35">
      <c r="B81" s="13">
        <v>52</v>
      </c>
      <c r="C81" s="1" t="s">
        <v>76</v>
      </c>
      <c r="D81" s="1" t="s">
        <v>93</v>
      </c>
      <c r="E81" s="16" t="s">
        <v>142</v>
      </c>
      <c r="F81" s="17">
        <v>0.13</v>
      </c>
      <c r="G81" s="17">
        <f t="shared" ref="G81" si="43">F81*4.424</f>
        <v>0.57512000000000008</v>
      </c>
      <c r="H81" s="17">
        <v>0.13</v>
      </c>
      <c r="I81" s="17">
        <f t="shared" si="38"/>
        <v>0.57512000000000008</v>
      </c>
      <c r="J81" s="14">
        <f t="shared" si="40"/>
        <v>0</v>
      </c>
      <c r="K81" s="15">
        <f t="shared" si="41"/>
        <v>0</v>
      </c>
    </row>
    <row r="82" spans="2:11" x14ac:dyDescent="0.35">
      <c r="B82" s="13">
        <v>53</v>
      </c>
      <c r="C82" s="1" t="s">
        <v>76</v>
      </c>
      <c r="D82" s="1" t="s">
        <v>93</v>
      </c>
      <c r="E82" s="16" t="s">
        <v>143</v>
      </c>
      <c r="F82" s="17">
        <v>0.56699999999999995</v>
      </c>
      <c r="G82" s="17">
        <f t="shared" si="2"/>
        <v>2.5084080000000002</v>
      </c>
      <c r="H82" s="17">
        <v>0.56699999999999995</v>
      </c>
      <c r="I82" s="17">
        <f t="shared" ref="I82:I83" si="44">H82*4.424</f>
        <v>2.5084080000000002</v>
      </c>
      <c r="J82" s="14">
        <f t="shared" si="40"/>
        <v>0</v>
      </c>
      <c r="K82" s="15">
        <f t="shared" si="41"/>
        <v>0</v>
      </c>
    </row>
    <row r="83" spans="2:11" x14ac:dyDescent="0.35">
      <c r="B83" s="13">
        <v>54</v>
      </c>
      <c r="C83" s="1" t="s">
        <v>76</v>
      </c>
      <c r="D83" s="1" t="s">
        <v>93</v>
      </c>
      <c r="E83" s="16" t="s">
        <v>143</v>
      </c>
      <c r="F83" s="17">
        <v>0.17599999999999999</v>
      </c>
      <c r="G83" s="17">
        <f t="shared" si="2"/>
        <v>0.77862399999999998</v>
      </c>
      <c r="H83" s="17">
        <v>0.17599999999999999</v>
      </c>
      <c r="I83" s="17">
        <f t="shared" si="44"/>
        <v>0.77862399999999998</v>
      </c>
      <c r="J83" s="14">
        <f t="shared" si="20"/>
        <v>0</v>
      </c>
      <c r="K83" s="15">
        <f t="shared" si="21"/>
        <v>0</v>
      </c>
    </row>
    <row r="84" spans="2:11" ht="19.5" customHeight="1" x14ac:dyDescent="0.35">
      <c r="B84" s="13">
        <v>55</v>
      </c>
      <c r="C84" s="1" t="s">
        <v>76</v>
      </c>
      <c r="D84" s="1" t="s">
        <v>90</v>
      </c>
      <c r="E84" s="16" t="s">
        <v>145</v>
      </c>
      <c r="F84" s="17">
        <v>0</v>
      </c>
      <c r="G84" s="17">
        <f t="shared" si="2"/>
        <v>0</v>
      </c>
      <c r="H84" s="17">
        <v>0.37</v>
      </c>
      <c r="I84" s="17">
        <f t="shared" ref="I84:I93" si="45">H84*4.424</f>
        <v>1.6368800000000001</v>
      </c>
      <c r="J84" s="14">
        <f t="shared" si="20"/>
        <v>-0.37</v>
      </c>
      <c r="K84" s="15">
        <f t="shared" si="21"/>
        <v>-1.6368800000000001</v>
      </c>
    </row>
    <row r="85" spans="2:11" x14ac:dyDescent="0.35">
      <c r="B85" s="13">
        <v>56</v>
      </c>
      <c r="C85" s="1" t="s">
        <v>76</v>
      </c>
      <c r="D85" s="1" t="s">
        <v>90</v>
      </c>
      <c r="E85" s="16" t="s">
        <v>110</v>
      </c>
      <c r="F85" s="17">
        <v>0</v>
      </c>
      <c r="G85" s="17">
        <f t="shared" si="2"/>
        <v>0</v>
      </c>
      <c r="H85" s="17">
        <v>0.24</v>
      </c>
      <c r="I85" s="17">
        <f t="shared" si="45"/>
        <v>1.06176</v>
      </c>
      <c r="J85" s="14">
        <f t="shared" ref="J85:J91" si="46">F85-H85</f>
        <v>-0.24</v>
      </c>
      <c r="K85" s="15">
        <f t="shared" ref="K85:K91" si="47">G85-I85</f>
        <v>-1.06176</v>
      </c>
    </row>
    <row r="86" spans="2:11" x14ac:dyDescent="0.35">
      <c r="B86" s="13">
        <v>57</v>
      </c>
      <c r="C86" s="1" t="s">
        <v>76</v>
      </c>
      <c r="D86" s="1" t="s">
        <v>90</v>
      </c>
      <c r="E86" s="16" t="s">
        <v>146</v>
      </c>
      <c r="F86" s="17">
        <v>0</v>
      </c>
      <c r="G86" s="17">
        <v>0</v>
      </c>
      <c r="H86" s="17">
        <v>0.34</v>
      </c>
      <c r="I86" s="17">
        <f t="shared" si="45"/>
        <v>1.5041600000000002</v>
      </c>
      <c r="J86" s="14">
        <f t="shared" si="46"/>
        <v>-0.34</v>
      </c>
      <c r="K86" s="15">
        <f t="shared" si="47"/>
        <v>-1.5041600000000002</v>
      </c>
    </row>
    <row r="87" spans="2:11" x14ac:dyDescent="0.35">
      <c r="B87" s="13">
        <v>58</v>
      </c>
      <c r="C87" s="1" t="s">
        <v>76</v>
      </c>
      <c r="D87" s="1" t="s">
        <v>90</v>
      </c>
      <c r="E87" s="16" t="s">
        <v>147</v>
      </c>
      <c r="F87" s="17">
        <v>0</v>
      </c>
      <c r="G87" s="17">
        <v>0</v>
      </c>
      <c r="H87" s="17">
        <v>2.16</v>
      </c>
      <c r="I87" s="17">
        <f t="shared" si="45"/>
        <v>9.5558400000000017</v>
      </c>
      <c r="J87" s="14">
        <f t="shared" si="46"/>
        <v>-2.16</v>
      </c>
      <c r="K87" s="15">
        <f t="shared" si="47"/>
        <v>-9.5558400000000017</v>
      </c>
    </row>
    <row r="88" spans="2:11" x14ac:dyDescent="0.35">
      <c r="B88" s="13">
        <v>59</v>
      </c>
      <c r="C88" s="1" t="s">
        <v>87</v>
      </c>
      <c r="D88" s="1" t="s">
        <v>90</v>
      </c>
      <c r="E88" s="16" t="s">
        <v>148</v>
      </c>
      <c r="F88" s="17">
        <v>0</v>
      </c>
      <c r="G88" s="17">
        <v>0</v>
      </c>
      <c r="H88" s="17">
        <v>4.12</v>
      </c>
      <c r="I88" s="17">
        <f>H88*2.3039</f>
        <v>9.4920679999999997</v>
      </c>
      <c r="J88" s="14">
        <f t="shared" si="46"/>
        <v>-4.12</v>
      </c>
      <c r="K88" s="15">
        <f t="shared" si="47"/>
        <v>-9.4920679999999997</v>
      </c>
    </row>
    <row r="89" spans="2:11" x14ac:dyDescent="0.35">
      <c r="B89" s="13">
        <v>60</v>
      </c>
      <c r="C89" s="1" t="s">
        <v>87</v>
      </c>
      <c r="D89" s="1" t="s">
        <v>90</v>
      </c>
      <c r="E89" s="16" t="s">
        <v>150</v>
      </c>
      <c r="F89" s="17">
        <v>0</v>
      </c>
      <c r="G89" s="17">
        <v>0</v>
      </c>
      <c r="H89" s="17">
        <v>4.58</v>
      </c>
      <c r="I89" s="17">
        <f>H89*2.3039</f>
        <v>10.551862</v>
      </c>
      <c r="J89" s="14">
        <f t="shared" si="46"/>
        <v>-4.58</v>
      </c>
      <c r="K89" s="15">
        <f t="shared" si="47"/>
        <v>-10.551862</v>
      </c>
    </row>
    <row r="90" spans="2:11" x14ac:dyDescent="0.35">
      <c r="B90" s="13">
        <v>61</v>
      </c>
      <c r="C90" s="1" t="s">
        <v>76</v>
      </c>
      <c r="D90" s="1" t="s">
        <v>90</v>
      </c>
      <c r="E90" s="16" t="s">
        <v>149</v>
      </c>
      <c r="F90" s="17">
        <v>0</v>
      </c>
      <c r="G90" s="17">
        <v>0</v>
      </c>
      <c r="H90" s="17">
        <v>4.75</v>
      </c>
      <c r="I90" s="17">
        <f t="shared" si="45"/>
        <v>21.014000000000003</v>
      </c>
      <c r="J90" s="14">
        <f t="shared" si="46"/>
        <v>-4.75</v>
      </c>
      <c r="K90" s="15">
        <f t="shared" si="47"/>
        <v>-21.014000000000003</v>
      </c>
    </row>
    <row r="91" spans="2:11" x14ac:dyDescent="0.35">
      <c r="B91" s="13">
        <v>62</v>
      </c>
      <c r="C91" s="1" t="s">
        <v>76</v>
      </c>
      <c r="D91" s="1" t="s">
        <v>90</v>
      </c>
      <c r="E91" s="16" t="s">
        <v>151</v>
      </c>
      <c r="F91" s="17">
        <v>0</v>
      </c>
      <c r="G91" s="17">
        <v>0</v>
      </c>
      <c r="H91" s="17">
        <v>0.4</v>
      </c>
      <c r="I91" s="17">
        <f t="shared" si="45"/>
        <v>1.7696000000000003</v>
      </c>
      <c r="J91" s="14">
        <f t="shared" si="46"/>
        <v>-0.4</v>
      </c>
      <c r="K91" s="15">
        <f t="shared" si="47"/>
        <v>-1.7696000000000003</v>
      </c>
    </row>
    <row r="92" spans="2:11" x14ac:dyDescent="0.35">
      <c r="B92" s="13">
        <v>63</v>
      </c>
      <c r="C92" s="1" t="s">
        <v>76</v>
      </c>
      <c r="D92" s="1" t="s">
        <v>90</v>
      </c>
      <c r="E92" s="16" t="s">
        <v>152</v>
      </c>
      <c r="F92" s="17">
        <v>0</v>
      </c>
      <c r="G92" s="17">
        <v>0</v>
      </c>
      <c r="H92" s="17">
        <v>1.8</v>
      </c>
      <c r="I92" s="17">
        <f t="shared" si="45"/>
        <v>7.9632000000000005</v>
      </c>
      <c r="J92" s="14">
        <f t="shared" si="20"/>
        <v>-1.8</v>
      </c>
      <c r="K92" s="15">
        <f t="shared" si="21"/>
        <v>-7.9632000000000005</v>
      </c>
    </row>
    <row r="93" spans="2:11" x14ac:dyDescent="0.35">
      <c r="B93" s="13">
        <v>64</v>
      </c>
      <c r="C93" s="1" t="s">
        <v>76</v>
      </c>
      <c r="D93" s="1" t="s">
        <v>90</v>
      </c>
      <c r="E93" s="18" t="s">
        <v>153</v>
      </c>
      <c r="F93" s="19">
        <v>0</v>
      </c>
      <c r="G93" s="19">
        <v>0</v>
      </c>
      <c r="H93" s="19">
        <v>10.34</v>
      </c>
      <c r="I93" s="19">
        <f t="shared" si="45"/>
        <v>45.744160000000001</v>
      </c>
      <c r="J93" s="14">
        <f t="shared" si="20"/>
        <v>-10.34</v>
      </c>
      <c r="K93" s="15">
        <f t="shared" si="21"/>
        <v>-45.744160000000001</v>
      </c>
    </row>
    <row r="94" spans="2:11" x14ac:dyDescent="0.35">
      <c r="B94" s="13">
        <v>65</v>
      </c>
      <c r="C94" s="1" t="s">
        <v>76</v>
      </c>
      <c r="D94" s="1"/>
      <c r="E94" s="18"/>
      <c r="F94" s="19"/>
      <c r="G94" s="19"/>
      <c r="H94" s="19"/>
      <c r="I94" s="19"/>
      <c r="J94" s="14">
        <f t="shared" si="20"/>
        <v>0</v>
      </c>
      <c r="K94" s="15">
        <f t="shared" si="21"/>
        <v>0</v>
      </c>
    </row>
    <row r="95" spans="2:11" x14ac:dyDescent="0.35">
      <c r="B95" s="13">
        <v>66</v>
      </c>
      <c r="C95" s="1" t="s">
        <v>76</v>
      </c>
      <c r="D95" s="1"/>
      <c r="E95" s="18"/>
      <c r="F95" s="19"/>
      <c r="G95" s="19"/>
      <c r="H95" s="19"/>
      <c r="I95" s="19"/>
      <c r="J95" s="14">
        <f t="shared" si="20"/>
        <v>0</v>
      </c>
      <c r="K95" s="15">
        <f t="shared" si="21"/>
        <v>0</v>
      </c>
    </row>
    <row r="96" spans="2:11" ht="15" thickBot="1" x14ac:dyDescent="0.4">
      <c r="B96" s="13">
        <v>67</v>
      </c>
      <c r="C96" s="1" t="s">
        <v>76</v>
      </c>
      <c r="D96" s="20"/>
      <c r="E96" s="20"/>
      <c r="F96" s="21"/>
      <c r="G96" s="21"/>
      <c r="H96" s="21"/>
      <c r="I96" s="21"/>
      <c r="J96" s="21">
        <f t="shared" si="20"/>
        <v>0</v>
      </c>
      <c r="K96" s="22">
        <f t="shared" si="21"/>
        <v>0</v>
      </c>
    </row>
    <row r="97" spans="2:11" ht="14.25" customHeight="1" x14ac:dyDescent="0.35">
      <c r="B97" s="23"/>
      <c r="C97" s="23"/>
      <c r="D97" s="23"/>
      <c r="E97" s="2"/>
      <c r="F97" s="2"/>
      <c r="G97" s="2"/>
      <c r="H97" s="2"/>
      <c r="I97" s="2"/>
      <c r="J97" s="2"/>
      <c r="K97" s="2"/>
    </row>
    <row r="98" spans="2:11" x14ac:dyDescent="0.35"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2:11" x14ac:dyDescent="0.35">
      <c r="B99" s="196" t="s">
        <v>11</v>
      </c>
      <c r="C99" s="196"/>
      <c r="D99" s="2"/>
      <c r="E99" s="2"/>
      <c r="F99" s="2"/>
      <c r="G99" s="24"/>
      <c r="H99" s="2"/>
      <c r="I99" s="2"/>
      <c r="J99" s="2"/>
      <c r="K99" s="2"/>
    </row>
    <row r="100" spans="2:11" ht="15" thickBot="1" x14ac:dyDescent="0.4"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2:11" ht="15" thickBot="1" x14ac:dyDescent="0.4">
      <c r="B101" s="198" t="s">
        <v>12</v>
      </c>
      <c r="C101" s="201" t="s">
        <v>13</v>
      </c>
      <c r="D101" s="202"/>
      <c r="E101" s="202"/>
      <c r="F101" s="202" t="s">
        <v>74</v>
      </c>
      <c r="G101" s="202"/>
      <c r="H101" s="202"/>
      <c r="I101" s="202"/>
      <c r="J101" s="202"/>
      <c r="K101" s="2"/>
    </row>
    <row r="102" spans="2:11" ht="65.5" thickBot="1" x14ac:dyDescent="0.4">
      <c r="B102" s="198"/>
      <c r="C102" s="25" t="s">
        <v>14</v>
      </c>
      <c r="D102" s="26" t="s">
        <v>15</v>
      </c>
      <c r="E102" s="26" t="s">
        <v>16</v>
      </c>
      <c r="F102" s="203" t="s">
        <v>14</v>
      </c>
      <c r="G102" s="203"/>
      <c r="H102" s="26" t="s">
        <v>15</v>
      </c>
      <c r="I102" s="203" t="s">
        <v>16</v>
      </c>
      <c r="J102" s="203"/>
      <c r="K102" s="2"/>
    </row>
    <row r="103" spans="2:11" ht="15" thickBot="1" x14ac:dyDescent="0.4">
      <c r="B103" s="198"/>
      <c r="C103" s="27" t="s">
        <v>5</v>
      </c>
      <c r="D103" s="28"/>
      <c r="E103" s="29" t="s">
        <v>5</v>
      </c>
      <c r="F103" s="204" t="s">
        <v>5</v>
      </c>
      <c r="G103" s="204"/>
      <c r="H103" s="30"/>
      <c r="I103" s="204" t="s">
        <v>5</v>
      </c>
      <c r="J103" s="205"/>
      <c r="K103" s="2"/>
    </row>
    <row r="104" spans="2:11" x14ac:dyDescent="0.35">
      <c r="B104" s="31" t="s">
        <v>9</v>
      </c>
      <c r="C104" s="69">
        <f>F25</f>
        <v>202.92699999999999</v>
      </c>
      <c r="D104" s="62">
        <v>2.6</v>
      </c>
      <c r="E104" s="60">
        <f>C104*D104</f>
        <v>527.61019999999996</v>
      </c>
      <c r="F104" s="177">
        <f>H25</f>
        <v>135.87099999999998</v>
      </c>
      <c r="G104" s="177"/>
      <c r="H104" s="63">
        <v>2.6</v>
      </c>
      <c r="I104" s="182">
        <f>F104*H104</f>
        <v>353.26459999999997</v>
      </c>
      <c r="J104" s="183"/>
      <c r="K104" s="2"/>
    </row>
    <row r="105" spans="2:11" x14ac:dyDescent="0.35">
      <c r="B105" s="32" t="s">
        <v>17</v>
      </c>
      <c r="C105" s="70">
        <f>F26</f>
        <v>22.786000000000001</v>
      </c>
      <c r="D105" s="64">
        <v>1</v>
      </c>
      <c r="E105" s="60">
        <f>C105*D105</f>
        <v>22.786000000000001</v>
      </c>
      <c r="F105" s="184">
        <f>H26</f>
        <v>19.692</v>
      </c>
      <c r="G105" s="184"/>
      <c r="H105" s="65">
        <v>1</v>
      </c>
      <c r="I105" s="182">
        <f>F105*H105</f>
        <v>19.692</v>
      </c>
      <c r="J105" s="183"/>
      <c r="K105" s="2"/>
    </row>
    <row r="106" spans="2:11" x14ac:dyDescent="0.35">
      <c r="B106" s="33" t="s">
        <v>101</v>
      </c>
      <c r="C106" s="70"/>
      <c r="D106" s="64"/>
      <c r="E106" s="59"/>
      <c r="F106" s="184"/>
      <c r="G106" s="184"/>
      <c r="H106" s="65"/>
      <c r="I106" s="184"/>
      <c r="J106" s="186"/>
      <c r="K106" s="2"/>
    </row>
    <row r="107" spans="2:11" ht="15" thickBot="1" x14ac:dyDescent="0.4">
      <c r="B107" s="34" t="s">
        <v>18</v>
      </c>
      <c r="C107" s="71">
        <f>SUM(C104:C106)</f>
        <v>225.71299999999999</v>
      </c>
      <c r="D107" s="66"/>
      <c r="E107" s="72">
        <f>SUM(E104:E106)</f>
        <v>550.39619999999991</v>
      </c>
      <c r="F107" s="187">
        <f>F104+F105</f>
        <v>155.56299999999999</v>
      </c>
      <c r="G107" s="187"/>
      <c r="H107" s="67"/>
      <c r="I107" s="187">
        <f>SUM(I104:J106)</f>
        <v>372.95659999999998</v>
      </c>
      <c r="J107" s="188"/>
      <c r="K107" s="2"/>
    </row>
    <row r="108" spans="2:11" x14ac:dyDescent="0.35"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2:11" x14ac:dyDescent="0.35"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2:11" x14ac:dyDescent="0.35">
      <c r="B110" s="196" t="s">
        <v>79</v>
      </c>
      <c r="C110" s="196"/>
      <c r="D110" s="2"/>
      <c r="E110" s="2"/>
      <c r="F110" s="2"/>
      <c r="G110" s="2"/>
      <c r="H110" s="2"/>
      <c r="I110" s="2"/>
      <c r="J110" s="2"/>
      <c r="K110" s="2"/>
    </row>
    <row r="111" spans="2:11" x14ac:dyDescent="0.35"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2:11" ht="15" thickBot="1" x14ac:dyDescent="0.4"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2:16" x14ac:dyDescent="0.35">
      <c r="B113" s="189" t="s">
        <v>19</v>
      </c>
      <c r="C113" s="190"/>
      <c r="D113" s="191"/>
      <c r="E113" s="2"/>
      <c r="F113" s="2"/>
      <c r="G113" s="2"/>
      <c r="H113" s="2"/>
      <c r="I113" s="2"/>
      <c r="J113" s="2"/>
      <c r="K113" s="2"/>
    </row>
    <row r="114" spans="2:16" x14ac:dyDescent="0.35">
      <c r="B114" s="35"/>
      <c r="C114" s="36" t="s">
        <v>20</v>
      </c>
      <c r="D114" s="37" t="s">
        <v>5</v>
      </c>
      <c r="E114" s="2"/>
      <c r="F114" s="2"/>
      <c r="G114" s="2"/>
      <c r="H114" s="2"/>
      <c r="I114" s="2"/>
      <c r="J114" s="2"/>
      <c r="K114" s="2"/>
    </row>
    <row r="115" spans="2:16" ht="15" thickBot="1" x14ac:dyDescent="0.4">
      <c r="B115" s="38" t="s">
        <v>21</v>
      </c>
      <c r="C115" s="39">
        <f>D115/E107*100</f>
        <v>32.238521995609695</v>
      </c>
      <c r="D115" s="40">
        <f>E107-I107</f>
        <v>177.43959999999993</v>
      </c>
      <c r="E115" s="2"/>
      <c r="F115" s="2"/>
      <c r="G115" s="2"/>
      <c r="H115" s="2"/>
      <c r="I115" s="2"/>
      <c r="J115" s="2"/>
      <c r="K115" s="2"/>
    </row>
    <row r="116" spans="2:16" x14ac:dyDescent="0.35">
      <c r="B116" s="171" t="s">
        <v>102</v>
      </c>
      <c r="C116" s="171"/>
      <c r="D116" s="171"/>
      <c r="E116" s="171"/>
      <c r="F116" s="2"/>
      <c r="G116" s="2"/>
      <c r="H116" s="2"/>
      <c r="I116" s="2"/>
      <c r="J116" s="2"/>
      <c r="K116" s="2"/>
    </row>
    <row r="117" spans="2:16" x14ac:dyDescent="0.35">
      <c r="F117" s="2"/>
      <c r="G117" s="2"/>
      <c r="H117" s="2"/>
      <c r="I117" s="2"/>
      <c r="J117" s="2"/>
      <c r="K117" s="2"/>
    </row>
    <row r="118" spans="2:16" x14ac:dyDescent="0.35"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2:16" x14ac:dyDescent="0.35"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2:16" ht="15" thickBot="1" x14ac:dyDescent="0.4">
      <c r="B120" s="196" t="s">
        <v>67</v>
      </c>
      <c r="C120" s="196"/>
      <c r="D120" s="2"/>
      <c r="E120" s="2"/>
      <c r="F120" s="2"/>
      <c r="G120" s="2"/>
      <c r="H120" s="2"/>
      <c r="I120" s="2"/>
      <c r="J120" s="2"/>
      <c r="K120" s="2"/>
    </row>
    <row r="121" spans="2:16" x14ac:dyDescent="0.35">
      <c r="B121" s="41" t="s">
        <v>66</v>
      </c>
      <c r="C121" s="192" t="s">
        <v>65</v>
      </c>
      <c r="D121" s="192"/>
      <c r="E121" s="42" t="s">
        <v>64</v>
      </c>
      <c r="F121" s="42" t="s">
        <v>63</v>
      </c>
      <c r="G121" s="42" t="s">
        <v>62</v>
      </c>
      <c r="H121" s="43" t="s">
        <v>73</v>
      </c>
      <c r="I121" s="44" t="s">
        <v>72</v>
      </c>
      <c r="J121" s="2"/>
      <c r="K121" s="2"/>
    </row>
    <row r="122" spans="2:16" x14ac:dyDescent="0.35">
      <c r="B122" s="45" t="s">
        <v>61</v>
      </c>
      <c r="C122" s="193" t="s">
        <v>100</v>
      </c>
      <c r="D122" s="193"/>
      <c r="E122" s="46" t="s">
        <v>60</v>
      </c>
      <c r="F122" s="58">
        <f>F22*3.6</f>
        <v>812.56679999999994</v>
      </c>
      <c r="G122" s="58">
        <f>H22*3.6</f>
        <v>560.02679999999998</v>
      </c>
      <c r="H122" s="58">
        <f>F122-G122</f>
        <v>252.53999999999996</v>
      </c>
      <c r="I122" s="68">
        <f>H122/F122*100</f>
        <v>31.079290957986466</v>
      </c>
      <c r="J122" s="48"/>
      <c r="K122" s="2"/>
      <c r="L122" s="2"/>
      <c r="M122" s="2"/>
      <c r="N122" s="2"/>
      <c r="O122" s="2"/>
      <c r="P122" s="2"/>
    </row>
    <row r="123" spans="2:16" ht="75" customHeight="1" x14ac:dyDescent="0.35">
      <c r="B123" s="45" t="s">
        <v>59</v>
      </c>
      <c r="C123" s="194" t="s">
        <v>69</v>
      </c>
      <c r="D123" s="194"/>
      <c r="E123" s="46" t="s">
        <v>22</v>
      </c>
      <c r="F123" s="49">
        <v>1</v>
      </c>
      <c r="G123" s="46">
        <v>1</v>
      </c>
      <c r="H123" s="46"/>
      <c r="I123" s="47"/>
      <c r="J123" s="50"/>
      <c r="K123" s="51"/>
      <c r="L123" s="51"/>
      <c r="M123" s="51"/>
      <c r="N123" s="51"/>
      <c r="O123" s="51"/>
      <c r="P123" s="51"/>
    </row>
    <row r="124" spans="2:16" ht="15" thickBot="1" x14ac:dyDescent="0.4">
      <c r="B124" s="38" t="s">
        <v>58</v>
      </c>
      <c r="C124" s="175" t="s">
        <v>57</v>
      </c>
      <c r="D124" s="176"/>
      <c r="E124" s="52" t="s">
        <v>5</v>
      </c>
      <c r="F124" s="169">
        <f>E107</f>
        <v>550.39619999999991</v>
      </c>
      <c r="G124" s="169">
        <f>I107</f>
        <v>372.95659999999998</v>
      </c>
      <c r="H124" s="169">
        <f>F124-G124</f>
        <v>177.43959999999993</v>
      </c>
      <c r="I124" s="170">
        <f>H124/F124*100</f>
        <v>32.238521995609695</v>
      </c>
      <c r="J124" s="2"/>
      <c r="K124" s="2"/>
    </row>
    <row r="126" spans="2:16" ht="15" thickBot="1" x14ac:dyDescent="0.4">
      <c r="B126" s="196" t="s">
        <v>106</v>
      </c>
      <c r="C126" s="196"/>
      <c r="D126" s="54"/>
      <c r="E126" s="54"/>
      <c r="F126" s="54"/>
      <c r="G126" s="54"/>
      <c r="H126" s="54"/>
      <c r="I126" s="54"/>
    </row>
    <row r="127" spans="2:16" x14ac:dyDescent="0.35">
      <c r="B127" s="55" t="s">
        <v>23</v>
      </c>
      <c r="C127" s="178" t="s">
        <v>24</v>
      </c>
      <c r="D127" s="178"/>
      <c r="E127" s="178"/>
      <c r="F127" s="178" t="s">
        <v>99</v>
      </c>
      <c r="G127" s="178"/>
      <c r="H127" s="178"/>
      <c r="I127" s="221"/>
    </row>
    <row r="128" spans="2:16" x14ac:dyDescent="0.35">
      <c r="B128" s="56" t="s">
        <v>43</v>
      </c>
      <c r="C128" s="179" t="s">
        <v>44</v>
      </c>
      <c r="D128" s="179"/>
      <c r="E128" s="179"/>
      <c r="F128" s="180">
        <v>179.08799999999999</v>
      </c>
      <c r="G128" s="180"/>
      <c r="H128" s="180"/>
      <c r="I128" s="181"/>
    </row>
    <row r="129" spans="2:10" x14ac:dyDescent="0.35">
      <c r="B129" s="56" t="s">
        <v>55</v>
      </c>
      <c r="C129" s="172" t="s">
        <v>56</v>
      </c>
      <c r="D129" s="173"/>
      <c r="E129" s="174"/>
      <c r="F129" s="180">
        <v>120.806</v>
      </c>
      <c r="G129" s="180"/>
      <c r="H129" s="180"/>
      <c r="I129" s="181"/>
    </row>
    <row r="130" spans="2:10" x14ac:dyDescent="0.35">
      <c r="B130" s="56" t="s">
        <v>51</v>
      </c>
      <c r="C130" s="179" t="s">
        <v>52</v>
      </c>
      <c r="D130" s="179"/>
      <c r="E130" s="179"/>
      <c r="F130" s="180">
        <f>F128-F129</f>
        <v>58.281999999999996</v>
      </c>
      <c r="G130" s="180"/>
      <c r="H130" s="180">
        <v>0</v>
      </c>
      <c r="I130" s="181"/>
    </row>
    <row r="131" spans="2:10" x14ac:dyDescent="0.35">
      <c r="B131" s="56" t="s">
        <v>45</v>
      </c>
      <c r="C131" s="179" t="s">
        <v>46</v>
      </c>
      <c r="D131" s="179"/>
      <c r="E131" s="179"/>
      <c r="F131" s="180">
        <f>F130/F128*100</f>
        <v>32.543777360850527</v>
      </c>
      <c r="G131" s="180"/>
      <c r="H131" s="180">
        <v>0</v>
      </c>
      <c r="I131" s="181"/>
    </row>
    <row r="132" spans="2:10" x14ac:dyDescent="0.35">
      <c r="B132" s="56" t="s">
        <v>32</v>
      </c>
      <c r="C132" s="179" t="s">
        <v>33</v>
      </c>
      <c r="D132" s="179"/>
      <c r="E132" s="179"/>
      <c r="F132" s="180">
        <f>E107*3.6</f>
        <v>1981.4263199999998</v>
      </c>
      <c r="G132" s="180"/>
      <c r="H132" s="180">
        <v>0</v>
      </c>
      <c r="I132" s="181"/>
    </row>
    <row r="133" spans="2:10" x14ac:dyDescent="0.35">
      <c r="B133" s="56" t="s">
        <v>25</v>
      </c>
      <c r="C133" s="197" t="s">
        <v>26</v>
      </c>
      <c r="D133" s="197"/>
      <c r="E133" s="197"/>
      <c r="F133" s="180">
        <f>I107*3.6</f>
        <v>1342.6437599999999</v>
      </c>
      <c r="G133" s="180"/>
      <c r="H133" s="180">
        <v>0</v>
      </c>
      <c r="I133" s="181"/>
    </row>
    <row r="134" spans="2:10" x14ac:dyDescent="0.35">
      <c r="B134" s="56" t="s">
        <v>47</v>
      </c>
      <c r="C134" s="197" t="s">
        <v>48</v>
      </c>
      <c r="D134" s="197"/>
      <c r="E134" s="197"/>
      <c r="F134" s="180">
        <f>I124</f>
        <v>32.238521995609695</v>
      </c>
      <c r="G134" s="180"/>
      <c r="H134" s="180">
        <v>0</v>
      </c>
      <c r="I134" s="181"/>
    </row>
    <row r="135" spans="2:10" x14ac:dyDescent="0.35">
      <c r="B135" s="56" t="s">
        <v>49</v>
      </c>
      <c r="C135" s="197" t="s">
        <v>50</v>
      </c>
      <c r="D135" s="197"/>
      <c r="E135" s="197"/>
      <c r="F135" s="180">
        <f>F122</f>
        <v>812.56679999999994</v>
      </c>
      <c r="G135" s="180"/>
      <c r="H135" s="180">
        <v>0</v>
      </c>
      <c r="I135" s="181"/>
    </row>
    <row r="136" spans="2:10" x14ac:dyDescent="0.35">
      <c r="B136" s="56" t="s">
        <v>40</v>
      </c>
      <c r="C136" s="197" t="s">
        <v>80</v>
      </c>
      <c r="D136" s="197"/>
      <c r="E136" s="197"/>
      <c r="F136" s="180">
        <f>G122</f>
        <v>560.02679999999998</v>
      </c>
      <c r="G136" s="180"/>
      <c r="H136" s="180">
        <v>0</v>
      </c>
      <c r="I136" s="181"/>
    </row>
    <row r="137" spans="2:10" x14ac:dyDescent="0.35">
      <c r="B137" s="56" t="s">
        <v>36</v>
      </c>
      <c r="C137" s="179" t="s">
        <v>37</v>
      </c>
      <c r="D137" s="179"/>
      <c r="E137" s="179"/>
      <c r="F137" s="180">
        <f>H122</f>
        <v>252.53999999999996</v>
      </c>
      <c r="G137" s="180"/>
      <c r="H137" s="180">
        <v>0</v>
      </c>
      <c r="I137" s="181"/>
      <c r="J137" s="61"/>
    </row>
    <row r="138" spans="2:10" x14ac:dyDescent="0.35">
      <c r="B138" s="56" t="s">
        <v>28</v>
      </c>
      <c r="C138" s="172" t="s">
        <v>29</v>
      </c>
      <c r="D138" s="173"/>
      <c r="E138" s="174"/>
      <c r="F138" s="180">
        <f>I122</f>
        <v>31.079290957986466</v>
      </c>
      <c r="G138" s="180"/>
      <c r="H138" s="180">
        <v>0</v>
      </c>
      <c r="I138" s="181"/>
    </row>
    <row r="139" spans="2:10" x14ac:dyDescent="0.35">
      <c r="B139" s="56" t="s">
        <v>38</v>
      </c>
      <c r="C139" s="197" t="s">
        <v>39</v>
      </c>
      <c r="D139" s="197"/>
      <c r="E139" s="197"/>
      <c r="F139" s="180" t="s">
        <v>154</v>
      </c>
      <c r="G139" s="180"/>
      <c r="H139" s="180">
        <v>0</v>
      </c>
      <c r="I139" s="181"/>
    </row>
    <row r="140" spans="2:10" x14ac:dyDescent="0.35">
      <c r="B140" s="56" t="s">
        <v>53</v>
      </c>
      <c r="C140" s="197" t="s">
        <v>54</v>
      </c>
      <c r="D140" s="197"/>
      <c r="E140" s="197"/>
      <c r="F140" s="180">
        <v>1229</v>
      </c>
      <c r="G140" s="180"/>
      <c r="H140" s="180">
        <v>0</v>
      </c>
      <c r="I140" s="181"/>
    </row>
    <row r="141" spans="2:10" x14ac:dyDescent="0.35">
      <c r="B141" s="56" t="s">
        <v>41</v>
      </c>
      <c r="C141" s="197" t="s">
        <v>42</v>
      </c>
      <c r="D141" s="197"/>
      <c r="E141" s="197"/>
      <c r="F141" s="180">
        <v>12.7</v>
      </c>
      <c r="G141" s="180"/>
      <c r="H141" s="180">
        <v>0</v>
      </c>
      <c r="I141" s="181"/>
    </row>
    <row r="142" spans="2:10" x14ac:dyDescent="0.35">
      <c r="B142" s="56" t="s">
        <v>34</v>
      </c>
      <c r="C142" s="197" t="s">
        <v>35</v>
      </c>
      <c r="D142" s="197"/>
      <c r="E142" s="197"/>
      <c r="F142" s="180">
        <v>3.6</v>
      </c>
      <c r="G142" s="180"/>
      <c r="H142" s="180">
        <v>0</v>
      </c>
      <c r="I142" s="181"/>
    </row>
    <row r="143" spans="2:10" x14ac:dyDescent="0.35">
      <c r="B143" s="56" t="s">
        <v>30</v>
      </c>
      <c r="C143" s="197" t="s">
        <v>31</v>
      </c>
      <c r="D143" s="197"/>
      <c r="E143" s="197"/>
      <c r="F143" s="180">
        <f>F132-F133</f>
        <v>638.78255999999988</v>
      </c>
      <c r="G143" s="180"/>
      <c r="H143" s="180">
        <v>0</v>
      </c>
      <c r="I143" s="181"/>
    </row>
    <row r="144" spans="2:10" ht="15" thickBot="1" x14ac:dyDescent="0.4">
      <c r="B144" s="57" t="s">
        <v>27</v>
      </c>
      <c r="C144" s="220" t="s">
        <v>98</v>
      </c>
      <c r="D144" s="220"/>
      <c r="E144" s="220"/>
      <c r="F144" s="218"/>
      <c r="G144" s="218"/>
      <c r="H144" s="218"/>
      <c r="I144" s="219"/>
    </row>
    <row r="146" spans="2:11" ht="37.5" customHeight="1" x14ac:dyDescent="0.35">
      <c r="B146" s="195" t="s">
        <v>105</v>
      </c>
      <c r="C146" s="195"/>
      <c r="D146" s="195"/>
      <c r="E146" s="195"/>
      <c r="F146" s="195"/>
      <c r="G146" s="195"/>
      <c r="H146" s="195"/>
      <c r="I146" s="195"/>
      <c r="J146" s="195"/>
      <c r="K146" s="195"/>
    </row>
    <row r="147" spans="2:11" ht="32.25" customHeight="1" x14ac:dyDescent="0.35">
      <c r="B147" s="195" t="s">
        <v>103</v>
      </c>
      <c r="C147" s="195"/>
      <c r="D147" s="195"/>
      <c r="E147" s="195"/>
      <c r="F147" s="195"/>
      <c r="G147" s="195"/>
      <c r="H147" s="195"/>
      <c r="I147" s="195"/>
      <c r="J147" s="195"/>
      <c r="K147" s="195"/>
    </row>
    <row r="148" spans="2:11" ht="28.5" customHeight="1" x14ac:dyDescent="0.35">
      <c r="B148" s="195" t="s">
        <v>104</v>
      </c>
      <c r="C148" s="195"/>
      <c r="D148" s="195"/>
      <c r="E148" s="195"/>
      <c r="F148" s="195"/>
      <c r="G148" s="195"/>
      <c r="H148" s="195"/>
      <c r="I148" s="195"/>
      <c r="J148" s="195"/>
      <c r="K148" s="195"/>
    </row>
    <row r="149" spans="2:11" x14ac:dyDescent="0.35">
      <c r="B149" s="185"/>
      <c r="C149" s="185"/>
      <c r="D149" s="185"/>
      <c r="E149" s="185"/>
      <c r="F149" s="185"/>
      <c r="G149" s="185"/>
      <c r="H149" s="185"/>
      <c r="I149" s="185"/>
      <c r="J149" s="185"/>
      <c r="K149" s="185"/>
    </row>
  </sheetData>
  <mergeCells count="85">
    <mergeCell ref="B6:D6"/>
    <mergeCell ref="F138:I138"/>
    <mergeCell ref="F139:I139"/>
    <mergeCell ref="F140:I140"/>
    <mergeCell ref="F141:I141"/>
    <mergeCell ref="C141:E141"/>
    <mergeCell ref="F127:I127"/>
    <mergeCell ref="F128:I128"/>
    <mergeCell ref="F129:I129"/>
    <mergeCell ref="F130:I130"/>
    <mergeCell ref="C136:E136"/>
    <mergeCell ref="C137:E137"/>
    <mergeCell ref="C139:E139"/>
    <mergeCell ref="C131:E131"/>
    <mergeCell ref="C132:E132"/>
    <mergeCell ref="C133:E133"/>
    <mergeCell ref="F143:I143"/>
    <mergeCell ref="F144:I144"/>
    <mergeCell ref="F142:I142"/>
    <mergeCell ref="C142:E142"/>
    <mergeCell ref="C143:E143"/>
    <mergeCell ref="C144:E144"/>
    <mergeCell ref="C134:E134"/>
    <mergeCell ref="C135:E135"/>
    <mergeCell ref="B4:D4"/>
    <mergeCell ref="B25:E25"/>
    <mergeCell ref="B99:C99"/>
    <mergeCell ref="B110:C110"/>
    <mergeCell ref="B120:C120"/>
    <mergeCell ref="C12:K12"/>
    <mergeCell ref="C13:K13"/>
    <mergeCell ref="C14:K14"/>
    <mergeCell ref="B18:E21"/>
    <mergeCell ref="F19:G20"/>
    <mergeCell ref="H19:I20"/>
    <mergeCell ref="J19:K19"/>
    <mergeCell ref="J20:K20"/>
    <mergeCell ref="C15:K15"/>
    <mergeCell ref="B17:K17"/>
    <mergeCell ref="F18:K18"/>
    <mergeCell ref="B12:B15"/>
    <mergeCell ref="B101:B103"/>
    <mergeCell ref="C101:E101"/>
    <mergeCell ref="F101:J101"/>
    <mergeCell ref="F102:G102"/>
    <mergeCell ref="I102:J102"/>
    <mergeCell ref="F103:G103"/>
    <mergeCell ref="I103:J103"/>
    <mergeCell ref="B22:E22"/>
    <mergeCell ref="B24:K24"/>
    <mergeCell ref="B26:E26"/>
    <mergeCell ref="B27:E27"/>
    <mergeCell ref="B28:K28"/>
    <mergeCell ref="F105:G105"/>
    <mergeCell ref="I105:J105"/>
    <mergeCell ref="B149:K149"/>
    <mergeCell ref="F106:G106"/>
    <mergeCell ref="I106:J106"/>
    <mergeCell ref="F107:G107"/>
    <mergeCell ref="I107:J107"/>
    <mergeCell ref="B113:D113"/>
    <mergeCell ref="C121:D121"/>
    <mergeCell ref="C122:D122"/>
    <mergeCell ref="C123:D123"/>
    <mergeCell ref="B146:K146"/>
    <mergeCell ref="B147:K147"/>
    <mergeCell ref="B148:K148"/>
    <mergeCell ref="B126:C126"/>
    <mergeCell ref="C140:E140"/>
    <mergeCell ref="B116:E116"/>
    <mergeCell ref="C129:E129"/>
    <mergeCell ref="C138:E138"/>
    <mergeCell ref="C124:D124"/>
    <mergeCell ref="F104:G104"/>
    <mergeCell ref="C127:E127"/>
    <mergeCell ref="C128:E128"/>
    <mergeCell ref="C130:E130"/>
    <mergeCell ref="F136:I136"/>
    <mergeCell ref="F137:I137"/>
    <mergeCell ref="F131:I131"/>
    <mergeCell ref="F132:I132"/>
    <mergeCell ref="F133:I133"/>
    <mergeCell ref="F134:I134"/>
    <mergeCell ref="F135:I135"/>
    <mergeCell ref="I104:J104"/>
  </mergeCells>
  <pageMargins left="0.70866141732283472" right="0.70866141732283472" top="0.78740157480314965" bottom="0.78740157480314965" header="0.31496062992125984" footer="0.31496062992125984"/>
  <pageSetup paperSize="9" scale="27" orientation="portrait" r:id="rId1"/>
  <ignoredErrors>
    <ignoredError sqref="B122:B124" numberStoredAsText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Data!$A$1:$A$2</xm:f>
          </x14:formula1>
          <xm:sqref>C7:C10</xm:sqref>
        </x14:dataValidation>
        <x14:dataValidation type="list" allowBlank="1" showInputMessage="1" showErrorMessage="1" xr:uid="{00000000-0002-0000-0000-000001000000}">
          <x14:formula1>
            <xm:f>Data!$B$1:$B$3</xm:f>
          </x14:formula1>
          <xm:sqref>C30:C96</xm:sqref>
        </x14:dataValidation>
        <x14:dataValidation type="list" allowBlank="1" showInputMessage="1" showErrorMessage="1" xr:uid="{00000000-0002-0000-0000-000002000000}">
          <x14:formula1>
            <xm:f>Data!$C$1:$C$3</xm:f>
          </x14:formula1>
          <xm:sqref>D30:D96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"/>
  <sheetViews>
    <sheetView workbookViewId="0">
      <selection activeCell="B1" sqref="B1"/>
    </sheetView>
  </sheetViews>
  <sheetFormatPr defaultRowHeight="14.5" x14ac:dyDescent="0.35"/>
  <cols>
    <col min="1" max="1" width="18.81640625" customWidth="1"/>
    <col min="2" max="2" width="41.81640625" customWidth="1"/>
    <col min="3" max="3" width="27.453125" customWidth="1"/>
  </cols>
  <sheetData>
    <row r="1" spans="1:3" x14ac:dyDescent="0.35">
      <c r="A1" t="s">
        <v>88</v>
      </c>
      <c r="B1" t="s">
        <v>76</v>
      </c>
      <c r="C1" t="s">
        <v>92</v>
      </c>
    </row>
    <row r="2" spans="1:3" x14ac:dyDescent="0.35">
      <c r="A2" t="s">
        <v>89</v>
      </c>
      <c r="B2" t="s">
        <v>87</v>
      </c>
      <c r="C2" t="s">
        <v>93</v>
      </c>
    </row>
    <row r="3" spans="1:3" x14ac:dyDescent="0.35">
      <c r="B3" t="s">
        <v>94</v>
      </c>
      <c r="C3" t="s">
        <v>90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4CFF1-5512-404F-8C82-EC2294C562B8}">
  <sheetPr>
    <pageSetUpPr fitToPage="1"/>
  </sheetPr>
  <dimension ref="B2:P145"/>
  <sheetViews>
    <sheetView view="pageBreakPreview" topLeftCell="C1" zoomScaleNormal="100" zoomScaleSheetLayoutView="100" workbookViewId="0">
      <selection activeCell="F22" sqref="B22:K27"/>
    </sheetView>
  </sheetViews>
  <sheetFormatPr defaultColWidth="9.1796875" defaultRowHeight="14.5" x14ac:dyDescent="0.35"/>
  <cols>
    <col min="2" max="4" width="25.81640625" customWidth="1"/>
    <col min="5" max="5" width="27.1796875" customWidth="1"/>
    <col min="6" max="6" width="17.453125" customWidth="1"/>
    <col min="7" max="7" width="14.81640625" customWidth="1"/>
    <col min="8" max="8" width="10.453125" customWidth="1"/>
    <col min="9" max="9" width="11.81640625" customWidth="1"/>
    <col min="11" max="11" width="10.1796875" customWidth="1"/>
    <col min="12" max="13" width="10.81640625" customWidth="1"/>
    <col min="15" max="17" width="25.81640625" customWidth="1"/>
  </cols>
  <sheetData>
    <row r="2" spans="2:11" ht="50.25" customHeight="1" x14ac:dyDescent="0.35"/>
    <row r="4" spans="2:11" ht="21" x14ac:dyDescent="0.5">
      <c r="B4" s="213" t="s">
        <v>97</v>
      </c>
      <c r="C4" s="213"/>
      <c r="D4" s="213"/>
      <c r="E4" s="2"/>
      <c r="F4" s="2"/>
      <c r="G4" s="2"/>
      <c r="H4" s="2"/>
      <c r="I4" s="2"/>
      <c r="J4" s="2"/>
      <c r="K4" s="2"/>
    </row>
    <row r="5" spans="2:11" x14ac:dyDescent="0.35">
      <c r="B5" s="2"/>
      <c r="C5" s="2"/>
      <c r="D5" s="2"/>
      <c r="E5" s="2"/>
      <c r="F5" s="2"/>
      <c r="G5" s="2"/>
      <c r="H5" s="2"/>
      <c r="I5" s="2"/>
      <c r="J5" s="2"/>
      <c r="K5" s="2"/>
    </row>
    <row r="6" spans="2:11" x14ac:dyDescent="0.35">
      <c r="B6" s="196" t="s">
        <v>68</v>
      </c>
      <c r="C6" s="196"/>
      <c r="D6" s="196"/>
      <c r="E6" s="2"/>
      <c r="F6" s="2"/>
      <c r="G6" s="2"/>
      <c r="H6" s="2"/>
      <c r="I6" s="2"/>
      <c r="J6" s="2"/>
      <c r="K6" s="2"/>
    </row>
    <row r="7" spans="2:11" x14ac:dyDescent="0.35">
      <c r="B7" s="2" t="s">
        <v>81</v>
      </c>
      <c r="C7" s="2"/>
      <c r="D7" s="2"/>
      <c r="E7" s="2"/>
      <c r="F7" s="2"/>
      <c r="G7" s="2"/>
      <c r="H7" s="2"/>
      <c r="I7" s="2"/>
      <c r="J7" s="2"/>
      <c r="K7" s="2"/>
    </row>
    <row r="8" spans="2:11" x14ac:dyDescent="0.35">
      <c r="B8" s="2" t="s">
        <v>83</v>
      </c>
      <c r="C8" s="2"/>
      <c r="D8" s="2"/>
      <c r="E8" s="2"/>
      <c r="F8" s="2"/>
      <c r="G8" s="2"/>
      <c r="H8" s="2"/>
      <c r="I8" s="2"/>
      <c r="J8" s="2"/>
      <c r="K8" s="2"/>
    </row>
    <row r="9" spans="2:11" x14ac:dyDescent="0.35">
      <c r="B9" s="2" t="s">
        <v>77</v>
      </c>
      <c r="C9" s="2"/>
      <c r="D9" s="2"/>
      <c r="E9" s="2"/>
      <c r="F9" s="2"/>
      <c r="G9" s="2"/>
      <c r="H9" s="2"/>
      <c r="I9" s="2"/>
      <c r="J9" s="2"/>
      <c r="K9" s="2"/>
    </row>
    <row r="10" spans="2:11" x14ac:dyDescent="0.35">
      <c r="B10" s="2" t="s">
        <v>82</v>
      </c>
      <c r="C10" s="2"/>
      <c r="D10" s="2"/>
      <c r="E10" s="2"/>
      <c r="F10" s="2"/>
      <c r="G10" s="2"/>
      <c r="H10" s="2"/>
      <c r="I10" s="2"/>
      <c r="J10" s="2"/>
      <c r="K10" s="2"/>
    </row>
    <row r="11" spans="2:11" x14ac:dyDescent="0.35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50.25" customHeight="1" x14ac:dyDescent="0.35">
      <c r="B12" s="200" t="s">
        <v>71</v>
      </c>
      <c r="C12" s="216" t="s">
        <v>85</v>
      </c>
      <c r="D12" s="216"/>
      <c r="E12" s="216"/>
      <c r="F12" s="216"/>
      <c r="G12" s="216"/>
      <c r="H12" s="216"/>
      <c r="I12" s="216"/>
      <c r="J12" s="216"/>
      <c r="K12" s="216"/>
    </row>
    <row r="13" spans="2:11" ht="26.25" customHeight="1" x14ac:dyDescent="0.35">
      <c r="B13" s="200"/>
      <c r="C13" s="216" t="s">
        <v>86</v>
      </c>
      <c r="D13" s="216"/>
      <c r="E13" s="216"/>
      <c r="F13" s="216"/>
      <c r="G13" s="216"/>
      <c r="H13" s="216"/>
      <c r="I13" s="216"/>
      <c r="J13" s="216"/>
      <c r="K13" s="216"/>
    </row>
    <row r="14" spans="2:11" ht="32.25" customHeight="1" x14ac:dyDescent="0.35">
      <c r="B14" s="200"/>
      <c r="C14" s="195" t="s">
        <v>95</v>
      </c>
      <c r="D14" s="195"/>
      <c r="E14" s="195"/>
      <c r="F14" s="195"/>
      <c r="G14" s="195"/>
      <c r="H14" s="195"/>
      <c r="I14" s="195"/>
      <c r="J14" s="195"/>
      <c r="K14" s="195"/>
    </row>
    <row r="15" spans="2:11" ht="33" customHeight="1" x14ac:dyDescent="0.35">
      <c r="B15" s="200"/>
      <c r="C15" s="216" t="s">
        <v>96</v>
      </c>
      <c r="D15" s="216"/>
      <c r="E15" s="216"/>
      <c r="F15" s="216"/>
      <c r="G15" s="216"/>
      <c r="H15" s="216"/>
      <c r="I15" s="216"/>
      <c r="J15" s="216"/>
      <c r="K15" s="216"/>
    </row>
    <row r="16" spans="2:11" ht="15" thickBot="1" x14ac:dyDescent="0.4"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2:11" ht="15" thickBot="1" x14ac:dyDescent="0.4">
      <c r="B17" s="198" t="s">
        <v>0</v>
      </c>
      <c r="C17" s="198"/>
      <c r="D17" s="198"/>
      <c r="E17" s="198"/>
      <c r="F17" s="198"/>
      <c r="G17" s="198"/>
      <c r="H17" s="198"/>
      <c r="I17" s="198"/>
      <c r="J17" s="198"/>
      <c r="K17" s="198"/>
    </row>
    <row r="18" spans="2:11" ht="29.15" customHeight="1" thickBot="1" x14ac:dyDescent="0.4">
      <c r="B18" s="206" t="s">
        <v>78</v>
      </c>
      <c r="C18" s="206"/>
      <c r="D18" s="206"/>
      <c r="E18" s="206"/>
      <c r="F18" s="199" t="s">
        <v>1</v>
      </c>
      <c r="G18" s="199"/>
      <c r="H18" s="199"/>
      <c r="I18" s="199"/>
      <c r="J18" s="199"/>
      <c r="K18" s="199"/>
    </row>
    <row r="19" spans="2:11" ht="15" customHeight="1" thickBot="1" x14ac:dyDescent="0.4">
      <c r="B19" s="206"/>
      <c r="C19" s="206"/>
      <c r="D19" s="206"/>
      <c r="E19" s="206"/>
      <c r="F19" s="217" t="s">
        <v>2</v>
      </c>
      <c r="G19" s="217"/>
      <c r="H19" s="217" t="s">
        <v>3</v>
      </c>
      <c r="I19" s="217"/>
      <c r="J19" s="217" t="s">
        <v>4</v>
      </c>
      <c r="K19" s="217"/>
    </row>
    <row r="20" spans="2:11" ht="30" customHeight="1" thickBot="1" x14ac:dyDescent="0.4">
      <c r="B20" s="206"/>
      <c r="C20" s="206"/>
      <c r="D20" s="206"/>
      <c r="E20" s="206"/>
      <c r="F20" s="217"/>
      <c r="G20" s="217"/>
      <c r="H20" s="217"/>
      <c r="I20" s="217"/>
      <c r="J20" s="217" t="s">
        <v>84</v>
      </c>
      <c r="K20" s="217"/>
    </row>
    <row r="21" spans="2:11" ht="15" thickBot="1" x14ac:dyDescent="0.4">
      <c r="B21" s="206"/>
      <c r="C21" s="206"/>
      <c r="D21" s="206"/>
      <c r="E21" s="206"/>
      <c r="F21" s="5" t="s">
        <v>5</v>
      </c>
      <c r="G21" s="5" t="s">
        <v>6</v>
      </c>
      <c r="H21" s="5" t="s">
        <v>5</v>
      </c>
      <c r="I21" s="5" t="s">
        <v>6</v>
      </c>
      <c r="J21" s="5" t="s">
        <v>5</v>
      </c>
      <c r="K21" s="5" t="s">
        <v>6</v>
      </c>
    </row>
    <row r="22" spans="2:11" ht="15" thickBot="1" x14ac:dyDescent="0.4">
      <c r="B22" s="206" t="s">
        <v>7</v>
      </c>
      <c r="C22" s="206"/>
      <c r="D22" s="206"/>
      <c r="E22" s="206"/>
      <c r="F22" s="6">
        <f>F25+F26+F27</f>
        <v>202.92699999999999</v>
      </c>
      <c r="G22" s="6">
        <f>G25+G26+G27</f>
        <v>897.74904800000002</v>
      </c>
      <c r="H22" s="6">
        <f>H25+H26+H27</f>
        <v>135.87099999999998</v>
      </c>
      <c r="I22" s="6">
        <f t="shared" ref="I22" si="0">I25+I26+I27</f>
        <v>601.09330399999999</v>
      </c>
      <c r="J22" s="6">
        <f>J25+J26+J27</f>
        <v>67.055999999999983</v>
      </c>
      <c r="K22" s="6">
        <f>K25+K26+K27</f>
        <v>296.65574399999986</v>
      </c>
    </row>
    <row r="23" spans="2:11" ht="3.75" customHeight="1" thickBot="1" x14ac:dyDescent="0.4">
      <c r="B23" s="4"/>
      <c r="C23" s="4"/>
      <c r="D23" s="4"/>
      <c r="E23" s="4"/>
      <c r="F23" s="7"/>
      <c r="G23" s="7"/>
      <c r="H23" s="7"/>
      <c r="I23" s="7"/>
      <c r="J23" s="7"/>
      <c r="K23" s="7"/>
    </row>
    <row r="24" spans="2:11" ht="15.75" customHeight="1" thickBot="1" x14ac:dyDescent="0.4">
      <c r="B24" s="222" t="s">
        <v>8</v>
      </c>
      <c r="C24" s="222"/>
      <c r="D24" s="222"/>
      <c r="E24" s="222"/>
      <c r="F24" s="222"/>
      <c r="G24" s="222"/>
      <c r="H24" s="222"/>
      <c r="I24" s="222"/>
      <c r="J24" s="222"/>
      <c r="K24" s="222"/>
    </row>
    <row r="25" spans="2:11" ht="16" x14ac:dyDescent="0.35">
      <c r="B25" s="223" t="s">
        <v>76</v>
      </c>
      <c r="C25" s="224"/>
      <c r="D25" s="224"/>
      <c r="E25" s="224"/>
      <c r="F25" s="145">
        <f>SUMIFS($F$30:$F$92,$C$30:$C$92,B25)</f>
        <v>202.92699999999999</v>
      </c>
      <c r="G25" s="145">
        <f>SUMIFS($G$30:$G$92,$C$30:$C$92,B25)</f>
        <v>897.74904800000002</v>
      </c>
      <c r="H25" s="145">
        <f>SUMIFS($H$30:$H$92,$C$30:$C$92,B25)</f>
        <v>135.87099999999998</v>
      </c>
      <c r="I25" s="145">
        <f>SUMIFS($I$30:$I$92,$C$30:$C$92,B25)</f>
        <v>601.09330399999999</v>
      </c>
      <c r="J25" s="145">
        <f>SUMIFS($J$30:$J$92,$C$30:$C$92,B25)</f>
        <v>67.055999999999983</v>
      </c>
      <c r="K25" s="146">
        <f>SUMIFS($K$30:$K$92,$C$30:$C$92,B25)</f>
        <v>296.65574399999986</v>
      </c>
    </row>
    <row r="26" spans="2:11" ht="16" x14ac:dyDescent="0.35">
      <c r="B26" s="225" t="s">
        <v>87</v>
      </c>
      <c r="C26" s="226"/>
      <c r="D26" s="226"/>
      <c r="E26" s="226"/>
      <c r="F26" s="147">
        <f>SUMIFS($F$30:$F$92,$C$30:$C$92,B26)</f>
        <v>0</v>
      </c>
      <c r="G26" s="147">
        <f>SUMIFS($G$30:$G$92,$C$30:$C$92,B26)</f>
        <v>0</v>
      </c>
      <c r="H26" s="147">
        <f>SUMIFS($H$30:$H$92,$C$30:$C$92,B26)</f>
        <v>0</v>
      </c>
      <c r="I26" s="147">
        <f>SUMIFS($I$30:$I$92,$C$30:$C$92,B26)</f>
        <v>0</v>
      </c>
      <c r="J26" s="147">
        <f>SUMIFS($J$30:$J$92,$C$30:$C$92,B26)</f>
        <v>0</v>
      </c>
      <c r="K26" s="146">
        <f>SUMIFS($K$30:$K$92,$C$30:$C$92,B26)</f>
        <v>0</v>
      </c>
    </row>
    <row r="27" spans="2:11" ht="16.5" thickBot="1" x14ac:dyDescent="0.4">
      <c r="B27" s="227" t="s">
        <v>94</v>
      </c>
      <c r="C27" s="228"/>
      <c r="D27" s="228"/>
      <c r="E27" s="228"/>
      <c r="F27" s="148">
        <f>SUMIFS($F$30:$F$92,$C$30:$C$92,B27)</f>
        <v>0</v>
      </c>
      <c r="G27" s="148">
        <f>SUMIFS($G$30:$G$92,$C$30:$C$92,B27)</f>
        <v>0</v>
      </c>
      <c r="H27" s="148">
        <f>SUMIFS($H$30:$H$92,$C$30:$C$92,B27)</f>
        <v>0</v>
      </c>
      <c r="I27" s="148">
        <f>SUMIFS($I$30:$I$92,$C$30:$C$92,B27)</f>
        <v>0</v>
      </c>
      <c r="J27" s="148">
        <f>SUMIFS($J$30:$J$92,$C$30:$C$92,B27)</f>
        <v>0</v>
      </c>
      <c r="K27" s="149">
        <f>SUMIFS($K$30:$K$92,$C$30:$C$92,B27)</f>
        <v>0</v>
      </c>
    </row>
    <row r="28" spans="2:11" ht="21" customHeight="1" thickBot="1" x14ac:dyDescent="0.4">
      <c r="B28" s="229" t="s">
        <v>75</v>
      </c>
      <c r="C28" s="230"/>
      <c r="D28" s="230"/>
      <c r="E28" s="230"/>
      <c r="F28" s="230"/>
      <c r="G28" s="230"/>
      <c r="H28" s="230"/>
      <c r="I28" s="230"/>
      <c r="J28" s="230"/>
      <c r="K28" s="230"/>
    </row>
    <row r="29" spans="2:11" ht="16" x14ac:dyDescent="0.45">
      <c r="B29" s="150" t="s">
        <v>70</v>
      </c>
      <c r="C29" s="151" t="s">
        <v>12</v>
      </c>
      <c r="D29" s="151" t="s">
        <v>91</v>
      </c>
      <c r="E29" s="151" t="s">
        <v>10</v>
      </c>
      <c r="F29" s="152"/>
      <c r="G29" s="153"/>
      <c r="H29" s="153"/>
      <c r="I29" s="153"/>
      <c r="J29" s="153"/>
      <c r="K29" s="154"/>
    </row>
    <row r="30" spans="2:11" ht="16" x14ac:dyDescent="0.35">
      <c r="B30" s="155">
        <v>1</v>
      </c>
      <c r="C30" s="156" t="s">
        <v>76</v>
      </c>
      <c r="D30" s="156" t="s">
        <v>93</v>
      </c>
      <c r="E30" s="156" t="s">
        <v>144</v>
      </c>
      <c r="F30" s="94">
        <v>6.9000000000000006E-2</v>
      </c>
      <c r="G30" s="94">
        <f>F30*4.424</f>
        <v>0.30525600000000003</v>
      </c>
      <c r="H30" s="94">
        <v>6.9000000000000006E-2</v>
      </c>
      <c r="I30" s="94">
        <f>H30*4.424</f>
        <v>0.30525600000000003</v>
      </c>
      <c r="J30" s="94">
        <f t="shared" ref="J30:K45" si="1">F30-H30</f>
        <v>0</v>
      </c>
      <c r="K30" s="95">
        <f t="shared" si="1"/>
        <v>0</v>
      </c>
    </row>
    <row r="31" spans="2:11" ht="32" x14ac:dyDescent="0.35">
      <c r="B31" s="155">
        <v>2</v>
      </c>
      <c r="C31" s="156" t="s">
        <v>76</v>
      </c>
      <c r="D31" s="156" t="s">
        <v>93</v>
      </c>
      <c r="E31" s="156" t="s">
        <v>107</v>
      </c>
      <c r="F31" s="94">
        <v>1.5109999999999999</v>
      </c>
      <c r="G31" s="94">
        <f>F31*4.424</f>
        <v>6.6846639999999997</v>
      </c>
      <c r="H31" s="94">
        <v>1.5109999999999999</v>
      </c>
      <c r="I31" s="94">
        <f>H31*4.424</f>
        <v>6.6846639999999997</v>
      </c>
      <c r="J31" s="94">
        <f t="shared" si="1"/>
        <v>0</v>
      </c>
      <c r="K31" s="95">
        <f t="shared" si="1"/>
        <v>0</v>
      </c>
    </row>
    <row r="32" spans="2:11" ht="32" x14ac:dyDescent="0.35">
      <c r="B32" s="155">
        <v>3</v>
      </c>
      <c r="C32" s="156" t="s">
        <v>76</v>
      </c>
      <c r="D32" s="156" t="s">
        <v>93</v>
      </c>
      <c r="E32" s="156" t="s">
        <v>107</v>
      </c>
      <c r="F32" s="94">
        <v>1.5109999999999999</v>
      </c>
      <c r="G32" s="94">
        <f>F32*4.424</f>
        <v>6.6846639999999997</v>
      </c>
      <c r="H32" s="94">
        <v>1.5109999999999999</v>
      </c>
      <c r="I32" s="94">
        <f>H32*4.424</f>
        <v>6.6846639999999997</v>
      </c>
      <c r="J32" s="94">
        <f t="shared" si="1"/>
        <v>0</v>
      </c>
      <c r="K32" s="95">
        <f t="shared" si="1"/>
        <v>0</v>
      </c>
    </row>
    <row r="33" spans="2:11" ht="32" x14ac:dyDescent="0.35">
      <c r="B33" s="155">
        <v>4</v>
      </c>
      <c r="C33" s="156" t="s">
        <v>76</v>
      </c>
      <c r="D33" s="156" t="s">
        <v>93</v>
      </c>
      <c r="E33" s="156" t="s">
        <v>108</v>
      </c>
      <c r="F33" s="94">
        <v>0.29799999999999999</v>
      </c>
      <c r="G33" s="94">
        <f t="shared" ref="G33:I83" si="2">F33*4.424</f>
        <v>1.318352</v>
      </c>
      <c r="H33" s="94">
        <v>0.29799999999999999</v>
      </c>
      <c r="I33" s="94">
        <f t="shared" si="2"/>
        <v>1.318352</v>
      </c>
      <c r="J33" s="94">
        <f t="shared" si="1"/>
        <v>0</v>
      </c>
      <c r="K33" s="95">
        <f t="shared" si="1"/>
        <v>0</v>
      </c>
    </row>
    <row r="34" spans="2:11" ht="32" x14ac:dyDescent="0.35">
      <c r="B34" s="155">
        <v>5</v>
      </c>
      <c r="C34" s="156" t="s">
        <v>76</v>
      </c>
      <c r="D34" s="156" t="s">
        <v>93</v>
      </c>
      <c r="E34" s="156" t="s">
        <v>108</v>
      </c>
      <c r="F34" s="94">
        <v>0.29799999999999999</v>
      </c>
      <c r="G34" s="94">
        <f t="shared" si="2"/>
        <v>1.318352</v>
      </c>
      <c r="H34" s="94">
        <v>0.29799999999999999</v>
      </c>
      <c r="I34" s="94">
        <f t="shared" si="2"/>
        <v>1.318352</v>
      </c>
      <c r="J34" s="94">
        <f t="shared" si="1"/>
        <v>0</v>
      </c>
      <c r="K34" s="95">
        <f t="shared" si="1"/>
        <v>0</v>
      </c>
    </row>
    <row r="35" spans="2:11" ht="32" x14ac:dyDescent="0.35">
      <c r="B35" s="155">
        <v>6</v>
      </c>
      <c r="C35" s="156" t="s">
        <v>76</v>
      </c>
      <c r="D35" s="156" t="s">
        <v>92</v>
      </c>
      <c r="E35" s="156" t="s">
        <v>108</v>
      </c>
      <c r="F35" s="94">
        <v>0.29799999999999999</v>
      </c>
      <c r="G35" s="94">
        <f t="shared" si="2"/>
        <v>1.318352</v>
      </c>
      <c r="H35" s="94">
        <v>0</v>
      </c>
      <c r="I35" s="94">
        <v>0</v>
      </c>
      <c r="J35" s="94">
        <f t="shared" si="1"/>
        <v>0.29799999999999999</v>
      </c>
      <c r="K35" s="95">
        <f t="shared" si="1"/>
        <v>1.318352</v>
      </c>
    </row>
    <row r="36" spans="2:11" ht="32" x14ac:dyDescent="0.35">
      <c r="B36" s="155">
        <v>7</v>
      </c>
      <c r="C36" s="156" t="s">
        <v>76</v>
      </c>
      <c r="D36" s="156" t="s">
        <v>93</v>
      </c>
      <c r="E36" s="156" t="s">
        <v>109</v>
      </c>
      <c r="F36" s="94">
        <v>0.85</v>
      </c>
      <c r="G36" s="94">
        <f t="shared" si="2"/>
        <v>3.7604000000000002</v>
      </c>
      <c r="H36" s="94">
        <v>0.85099999999999998</v>
      </c>
      <c r="I36" s="94">
        <f t="shared" ref="I36:I38" si="3">H36*4.424</f>
        <v>3.7648240000000004</v>
      </c>
      <c r="J36" s="94">
        <f t="shared" si="1"/>
        <v>-1.0000000000000009E-3</v>
      </c>
      <c r="K36" s="95">
        <f t="shared" si="1"/>
        <v>-4.4240000000002055E-3</v>
      </c>
    </row>
    <row r="37" spans="2:11" ht="32" x14ac:dyDescent="0.35">
      <c r="B37" s="155">
        <v>8</v>
      </c>
      <c r="C37" s="156" t="s">
        <v>76</v>
      </c>
      <c r="D37" s="156" t="s">
        <v>93</v>
      </c>
      <c r="E37" s="156" t="s">
        <v>109</v>
      </c>
      <c r="F37" s="94">
        <v>0.85</v>
      </c>
      <c r="G37" s="94">
        <f t="shared" si="2"/>
        <v>3.7604000000000002</v>
      </c>
      <c r="H37" s="94">
        <v>0.85099999999999998</v>
      </c>
      <c r="I37" s="94">
        <f t="shared" si="3"/>
        <v>3.7648240000000004</v>
      </c>
      <c r="J37" s="94">
        <f t="shared" si="1"/>
        <v>-1.0000000000000009E-3</v>
      </c>
      <c r="K37" s="95">
        <f t="shared" si="1"/>
        <v>-4.4240000000002055E-3</v>
      </c>
    </row>
    <row r="38" spans="2:11" ht="32" x14ac:dyDescent="0.35">
      <c r="B38" s="155">
        <v>9</v>
      </c>
      <c r="C38" s="156" t="s">
        <v>76</v>
      </c>
      <c r="D38" s="156" t="s">
        <v>93</v>
      </c>
      <c r="E38" s="156" t="s">
        <v>109</v>
      </c>
      <c r="F38" s="94">
        <v>0.85</v>
      </c>
      <c r="G38" s="94">
        <f t="shared" si="2"/>
        <v>3.7604000000000002</v>
      </c>
      <c r="H38" s="94">
        <v>0.85099999999999998</v>
      </c>
      <c r="I38" s="94">
        <f t="shared" si="3"/>
        <v>3.7648240000000004</v>
      </c>
      <c r="J38" s="94">
        <f t="shared" si="1"/>
        <v>-1.0000000000000009E-3</v>
      </c>
      <c r="K38" s="95">
        <f t="shared" si="1"/>
        <v>-4.4240000000002055E-3</v>
      </c>
    </row>
    <row r="39" spans="2:11" ht="16" x14ac:dyDescent="0.35">
      <c r="B39" s="155">
        <v>10</v>
      </c>
      <c r="C39" s="156" t="s">
        <v>76</v>
      </c>
      <c r="D39" s="156" t="s">
        <v>93</v>
      </c>
      <c r="E39" s="156" t="s">
        <v>110</v>
      </c>
      <c r="F39" s="94">
        <v>0.57699999999999996</v>
      </c>
      <c r="G39" s="94">
        <f t="shared" si="2"/>
        <v>2.552648</v>
      </c>
      <c r="H39" s="94">
        <v>0.57699999999999996</v>
      </c>
      <c r="I39" s="94">
        <f t="shared" si="2"/>
        <v>2.552648</v>
      </c>
      <c r="J39" s="94">
        <f t="shared" si="1"/>
        <v>0</v>
      </c>
      <c r="K39" s="95">
        <f t="shared" si="1"/>
        <v>0</v>
      </c>
    </row>
    <row r="40" spans="2:11" ht="16" x14ac:dyDescent="0.35">
      <c r="B40" s="155">
        <v>11</v>
      </c>
      <c r="C40" s="156" t="s">
        <v>76</v>
      </c>
      <c r="D40" s="156" t="s">
        <v>92</v>
      </c>
      <c r="E40" s="156" t="s">
        <v>110</v>
      </c>
      <c r="F40" s="94">
        <v>0.38500000000000001</v>
      </c>
      <c r="G40" s="94">
        <f t="shared" si="2"/>
        <v>1.7032400000000001</v>
      </c>
      <c r="H40" s="94">
        <v>0</v>
      </c>
      <c r="I40" s="94">
        <f t="shared" si="2"/>
        <v>0</v>
      </c>
      <c r="J40" s="94">
        <f t="shared" si="1"/>
        <v>0.38500000000000001</v>
      </c>
      <c r="K40" s="95">
        <f t="shared" si="1"/>
        <v>1.7032400000000001</v>
      </c>
    </row>
    <row r="41" spans="2:11" ht="16" x14ac:dyDescent="0.35">
      <c r="B41" s="155">
        <v>12</v>
      </c>
      <c r="C41" s="156" t="s">
        <v>76</v>
      </c>
      <c r="D41" s="156" t="s">
        <v>93</v>
      </c>
      <c r="E41" s="156" t="s">
        <v>111</v>
      </c>
      <c r="F41" s="94">
        <v>1.0999999999999999E-2</v>
      </c>
      <c r="G41" s="94">
        <f t="shared" si="2"/>
        <v>4.8663999999999999E-2</v>
      </c>
      <c r="H41" s="94">
        <v>1.0999999999999999E-2</v>
      </c>
      <c r="I41" s="94">
        <f t="shared" si="2"/>
        <v>4.8663999999999999E-2</v>
      </c>
      <c r="J41" s="94">
        <f t="shared" si="1"/>
        <v>0</v>
      </c>
      <c r="K41" s="95">
        <f t="shared" si="1"/>
        <v>0</v>
      </c>
    </row>
    <row r="42" spans="2:11" ht="16" x14ac:dyDescent="0.35">
      <c r="B42" s="155">
        <v>13</v>
      </c>
      <c r="C42" s="156" t="s">
        <v>76</v>
      </c>
      <c r="D42" s="156" t="s">
        <v>93</v>
      </c>
      <c r="E42" s="156" t="s">
        <v>112</v>
      </c>
      <c r="F42" s="94">
        <v>0.64100000000000001</v>
      </c>
      <c r="G42" s="94">
        <f t="shared" si="2"/>
        <v>2.8357840000000003</v>
      </c>
      <c r="H42" s="94">
        <v>0.64100000000000001</v>
      </c>
      <c r="I42" s="94">
        <f t="shared" si="2"/>
        <v>2.8357840000000003</v>
      </c>
      <c r="J42" s="94">
        <f t="shared" si="1"/>
        <v>0</v>
      </c>
      <c r="K42" s="95">
        <f t="shared" si="1"/>
        <v>0</v>
      </c>
    </row>
    <row r="43" spans="2:11" ht="16" x14ac:dyDescent="0.35">
      <c r="B43" s="155">
        <v>14</v>
      </c>
      <c r="C43" s="156" t="s">
        <v>76</v>
      </c>
      <c r="D43" s="156" t="s">
        <v>93</v>
      </c>
      <c r="E43" s="156" t="s">
        <v>113</v>
      </c>
      <c r="F43" s="94">
        <v>9.6000000000000002E-2</v>
      </c>
      <c r="G43" s="94">
        <f t="shared" si="2"/>
        <v>0.42470400000000003</v>
      </c>
      <c r="H43" s="94">
        <v>9.6000000000000002E-2</v>
      </c>
      <c r="I43" s="94">
        <f t="shared" si="2"/>
        <v>0.42470400000000003</v>
      </c>
      <c r="J43" s="94">
        <f t="shared" si="1"/>
        <v>0</v>
      </c>
      <c r="K43" s="95">
        <f t="shared" si="1"/>
        <v>0</v>
      </c>
    </row>
    <row r="44" spans="2:11" ht="16" x14ac:dyDescent="0.35">
      <c r="B44" s="155">
        <v>15</v>
      </c>
      <c r="C44" s="156" t="s">
        <v>76</v>
      </c>
      <c r="D44" s="156" t="s">
        <v>92</v>
      </c>
      <c r="E44" s="156" t="s">
        <v>114</v>
      </c>
      <c r="F44" s="94">
        <v>7.4749999999999996</v>
      </c>
      <c r="G44" s="94">
        <f t="shared" si="2"/>
        <v>33.069400000000002</v>
      </c>
      <c r="H44" s="94">
        <v>0</v>
      </c>
      <c r="I44" s="94">
        <f t="shared" si="2"/>
        <v>0</v>
      </c>
      <c r="J44" s="94">
        <f t="shared" si="1"/>
        <v>7.4749999999999996</v>
      </c>
      <c r="K44" s="95">
        <f t="shared" si="1"/>
        <v>33.069400000000002</v>
      </c>
    </row>
    <row r="45" spans="2:11" ht="16" x14ac:dyDescent="0.35">
      <c r="B45" s="155">
        <v>16</v>
      </c>
      <c r="C45" s="156" t="s">
        <v>76</v>
      </c>
      <c r="D45" s="156" t="s">
        <v>92</v>
      </c>
      <c r="E45" s="156" t="s">
        <v>115</v>
      </c>
      <c r="F45" s="94">
        <v>2.94</v>
      </c>
      <c r="G45" s="94">
        <f t="shared" si="2"/>
        <v>13.00656</v>
      </c>
      <c r="H45" s="94">
        <v>0</v>
      </c>
      <c r="I45" s="94">
        <f t="shared" si="2"/>
        <v>0</v>
      </c>
      <c r="J45" s="94">
        <f t="shared" si="1"/>
        <v>2.94</v>
      </c>
      <c r="K45" s="95">
        <f t="shared" si="1"/>
        <v>13.00656</v>
      </c>
    </row>
    <row r="46" spans="2:11" ht="16" x14ac:dyDescent="0.35">
      <c r="B46" s="155">
        <v>17</v>
      </c>
      <c r="C46" s="156" t="s">
        <v>76</v>
      </c>
      <c r="D46" s="156" t="s">
        <v>93</v>
      </c>
      <c r="E46" s="156" t="s">
        <v>116</v>
      </c>
      <c r="F46" s="94">
        <v>74.549000000000007</v>
      </c>
      <c r="G46" s="94">
        <f t="shared" si="2"/>
        <v>329.80477600000006</v>
      </c>
      <c r="H46" s="94">
        <v>74.549000000000007</v>
      </c>
      <c r="I46" s="94">
        <f t="shared" si="2"/>
        <v>329.80477600000006</v>
      </c>
      <c r="J46" s="94">
        <f t="shared" ref="J46:K68" si="4">F46-H46</f>
        <v>0</v>
      </c>
      <c r="K46" s="95">
        <f t="shared" si="4"/>
        <v>0</v>
      </c>
    </row>
    <row r="47" spans="2:11" ht="16" x14ac:dyDescent="0.35">
      <c r="B47" s="155">
        <v>18</v>
      </c>
      <c r="C47" s="156" t="s">
        <v>76</v>
      </c>
      <c r="D47" s="156" t="s">
        <v>93</v>
      </c>
      <c r="E47" s="156" t="s">
        <v>117</v>
      </c>
      <c r="F47" s="94">
        <v>6.8150000000000004</v>
      </c>
      <c r="G47" s="94">
        <f t="shared" si="2"/>
        <v>30.149560000000005</v>
      </c>
      <c r="H47" s="94">
        <v>6.8150000000000004</v>
      </c>
      <c r="I47" s="94">
        <f t="shared" si="2"/>
        <v>30.149560000000005</v>
      </c>
      <c r="J47" s="94">
        <f t="shared" si="4"/>
        <v>0</v>
      </c>
      <c r="K47" s="95">
        <f t="shared" si="4"/>
        <v>0</v>
      </c>
    </row>
    <row r="48" spans="2:11" ht="16" x14ac:dyDescent="0.35">
      <c r="B48" s="155">
        <v>19</v>
      </c>
      <c r="C48" s="156" t="s">
        <v>76</v>
      </c>
      <c r="D48" s="156" t="s">
        <v>92</v>
      </c>
      <c r="E48" s="156" t="s">
        <v>118</v>
      </c>
      <c r="F48" s="94">
        <v>20.39</v>
      </c>
      <c r="G48" s="94">
        <f t="shared" si="2"/>
        <v>90.205360000000013</v>
      </c>
      <c r="H48" s="94">
        <v>0</v>
      </c>
      <c r="I48" s="94">
        <v>0</v>
      </c>
      <c r="J48" s="94">
        <f t="shared" si="4"/>
        <v>20.39</v>
      </c>
      <c r="K48" s="95">
        <f t="shared" si="4"/>
        <v>90.205360000000013</v>
      </c>
    </row>
    <row r="49" spans="2:11" ht="16" x14ac:dyDescent="0.35">
      <c r="B49" s="155">
        <v>20</v>
      </c>
      <c r="C49" s="156" t="s">
        <v>76</v>
      </c>
      <c r="D49" s="156" t="s">
        <v>93</v>
      </c>
      <c r="E49" s="156" t="s">
        <v>119</v>
      </c>
      <c r="F49" s="94">
        <v>0.51300000000000001</v>
      </c>
      <c r="G49" s="94">
        <f t="shared" si="2"/>
        <v>2.2695120000000002</v>
      </c>
      <c r="H49" s="94">
        <v>0.51300000000000001</v>
      </c>
      <c r="I49" s="94">
        <f t="shared" si="2"/>
        <v>2.2695120000000002</v>
      </c>
      <c r="J49" s="94">
        <f t="shared" si="4"/>
        <v>0</v>
      </c>
      <c r="K49" s="95">
        <f t="shared" si="4"/>
        <v>0</v>
      </c>
    </row>
    <row r="50" spans="2:11" ht="16" x14ac:dyDescent="0.35">
      <c r="B50" s="155">
        <v>21</v>
      </c>
      <c r="C50" s="156" t="s">
        <v>76</v>
      </c>
      <c r="D50" s="156" t="s">
        <v>92</v>
      </c>
      <c r="E50" s="156" t="s">
        <v>120</v>
      </c>
      <c r="F50" s="94">
        <v>9.0679999999999996</v>
      </c>
      <c r="G50" s="94">
        <f t="shared" si="2"/>
        <v>40.116832000000002</v>
      </c>
      <c r="H50" s="94">
        <v>0</v>
      </c>
      <c r="I50" s="94">
        <f t="shared" si="2"/>
        <v>0</v>
      </c>
      <c r="J50" s="94">
        <f t="shared" si="4"/>
        <v>9.0679999999999996</v>
      </c>
      <c r="K50" s="95">
        <f t="shared" si="4"/>
        <v>40.116832000000002</v>
      </c>
    </row>
    <row r="51" spans="2:11" ht="16" x14ac:dyDescent="0.35">
      <c r="B51" s="155">
        <v>23</v>
      </c>
      <c r="C51" s="156" t="s">
        <v>76</v>
      </c>
      <c r="D51" s="156" t="s">
        <v>93</v>
      </c>
      <c r="E51" s="156" t="s">
        <v>122</v>
      </c>
      <c r="F51" s="94">
        <v>6.87</v>
      </c>
      <c r="G51" s="94">
        <f t="shared" si="2"/>
        <v>30.392880000000002</v>
      </c>
      <c r="H51" s="94">
        <v>6.87</v>
      </c>
      <c r="I51" s="94">
        <f t="shared" si="2"/>
        <v>30.392880000000002</v>
      </c>
      <c r="J51" s="94">
        <f t="shared" si="4"/>
        <v>0</v>
      </c>
      <c r="K51" s="95">
        <f t="shared" si="4"/>
        <v>0</v>
      </c>
    </row>
    <row r="52" spans="2:11" ht="32" x14ac:dyDescent="0.35">
      <c r="B52" s="155">
        <v>25</v>
      </c>
      <c r="C52" s="156" t="s">
        <v>76</v>
      </c>
      <c r="D52" s="156" t="s">
        <v>93</v>
      </c>
      <c r="E52" s="156" t="s">
        <v>124</v>
      </c>
      <c r="F52" s="94">
        <v>12.366</v>
      </c>
      <c r="G52" s="94">
        <f t="shared" si="2"/>
        <v>54.707184000000005</v>
      </c>
      <c r="H52" s="94">
        <v>12.366</v>
      </c>
      <c r="I52" s="94">
        <f t="shared" ref="I52:I89" si="5">H52*4.424</f>
        <v>54.707184000000005</v>
      </c>
      <c r="J52" s="94">
        <f t="shared" si="4"/>
        <v>0</v>
      </c>
      <c r="K52" s="95">
        <f t="shared" si="4"/>
        <v>0</v>
      </c>
    </row>
    <row r="53" spans="2:11" ht="16" x14ac:dyDescent="0.35">
      <c r="B53" s="155">
        <v>26</v>
      </c>
      <c r="C53" s="156" t="s">
        <v>76</v>
      </c>
      <c r="D53" s="156" t="s">
        <v>92</v>
      </c>
      <c r="E53" s="156" t="s">
        <v>125</v>
      </c>
      <c r="F53" s="94">
        <v>20.61</v>
      </c>
      <c r="G53" s="94">
        <f t="shared" si="2"/>
        <v>91.178640000000001</v>
      </c>
      <c r="H53" s="94">
        <v>0</v>
      </c>
      <c r="I53" s="94">
        <f t="shared" si="5"/>
        <v>0</v>
      </c>
      <c r="J53" s="94">
        <f t="shared" si="4"/>
        <v>20.61</v>
      </c>
      <c r="K53" s="95">
        <f t="shared" si="4"/>
        <v>91.178640000000001</v>
      </c>
    </row>
    <row r="54" spans="2:11" ht="16" x14ac:dyDescent="0.35">
      <c r="B54" s="155">
        <v>27</v>
      </c>
      <c r="C54" s="156" t="s">
        <v>76</v>
      </c>
      <c r="D54" s="156" t="s">
        <v>92</v>
      </c>
      <c r="E54" s="156" t="s">
        <v>126</v>
      </c>
      <c r="F54" s="94">
        <v>4.8099999999999996</v>
      </c>
      <c r="G54" s="94">
        <f t="shared" si="2"/>
        <v>21.279440000000001</v>
      </c>
      <c r="H54" s="94">
        <v>0</v>
      </c>
      <c r="I54" s="94">
        <f t="shared" si="5"/>
        <v>0</v>
      </c>
      <c r="J54" s="94">
        <f t="shared" si="4"/>
        <v>4.8099999999999996</v>
      </c>
      <c r="K54" s="95">
        <f t="shared" si="4"/>
        <v>21.279440000000001</v>
      </c>
    </row>
    <row r="55" spans="2:11" ht="16" x14ac:dyDescent="0.35">
      <c r="B55" s="155">
        <v>28</v>
      </c>
      <c r="C55" s="156" t="s">
        <v>76</v>
      </c>
      <c r="D55" s="156" t="s">
        <v>92</v>
      </c>
      <c r="E55" s="156" t="s">
        <v>127</v>
      </c>
      <c r="F55" s="94">
        <v>0.60099999999999998</v>
      </c>
      <c r="G55" s="94">
        <f t="shared" si="2"/>
        <v>2.6588240000000001</v>
      </c>
      <c r="H55" s="94">
        <v>0</v>
      </c>
      <c r="I55" s="94">
        <f t="shared" si="5"/>
        <v>0</v>
      </c>
      <c r="J55" s="94">
        <f t="shared" si="4"/>
        <v>0.60099999999999998</v>
      </c>
      <c r="K55" s="95">
        <f t="shared" si="4"/>
        <v>2.6588240000000001</v>
      </c>
    </row>
    <row r="56" spans="2:11" ht="16" x14ac:dyDescent="0.35">
      <c r="B56" s="155">
        <v>29</v>
      </c>
      <c r="C56" s="156" t="s">
        <v>76</v>
      </c>
      <c r="D56" s="156" t="s">
        <v>93</v>
      </c>
      <c r="E56" s="158" t="s">
        <v>128</v>
      </c>
      <c r="F56" s="97">
        <v>8.9999999999999993E-3</v>
      </c>
      <c r="G56" s="97">
        <f t="shared" si="2"/>
        <v>3.9815999999999997E-2</v>
      </c>
      <c r="H56" s="97">
        <v>8.9999999999999993E-3</v>
      </c>
      <c r="I56" s="97">
        <f t="shared" si="5"/>
        <v>3.9815999999999997E-2</v>
      </c>
      <c r="J56" s="94">
        <f t="shared" si="4"/>
        <v>0</v>
      </c>
      <c r="K56" s="95">
        <f t="shared" si="4"/>
        <v>0</v>
      </c>
    </row>
    <row r="57" spans="2:11" ht="16" x14ac:dyDescent="0.35">
      <c r="B57" s="155">
        <v>30</v>
      </c>
      <c r="C57" s="156" t="s">
        <v>76</v>
      </c>
      <c r="D57" s="156" t="s">
        <v>93</v>
      </c>
      <c r="E57" s="158" t="s">
        <v>129</v>
      </c>
      <c r="F57" s="97">
        <v>4.008</v>
      </c>
      <c r="G57" s="97">
        <f t="shared" si="2"/>
        <v>17.731392000000003</v>
      </c>
      <c r="H57" s="97">
        <v>4.008</v>
      </c>
      <c r="I57" s="97">
        <f t="shared" si="5"/>
        <v>17.731392000000003</v>
      </c>
      <c r="J57" s="94">
        <f t="shared" si="4"/>
        <v>0</v>
      </c>
      <c r="K57" s="95">
        <f t="shared" si="4"/>
        <v>0</v>
      </c>
    </row>
    <row r="58" spans="2:11" ht="16" x14ac:dyDescent="0.35">
      <c r="B58" s="155">
        <v>31</v>
      </c>
      <c r="C58" s="156" t="s">
        <v>76</v>
      </c>
      <c r="D58" s="156" t="s">
        <v>92</v>
      </c>
      <c r="E58" s="158" t="s">
        <v>130</v>
      </c>
      <c r="F58" s="97">
        <v>4.609</v>
      </c>
      <c r="G58" s="97">
        <f t="shared" si="2"/>
        <v>20.390216000000002</v>
      </c>
      <c r="H58" s="97">
        <v>0</v>
      </c>
      <c r="I58" s="97">
        <f t="shared" si="5"/>
        <v>0</v>
      </c>
      <c r="J58" s="94">
        <f t="shared" si="4"/>
        <v>4.609</v>
      </c>
      <c r="K58" s="95">
        <f t="shared" si="4"/>
        <v>20.390216000000002</v>
      </c>
    </row>
    <row r="59" spans="2:11" ht="16" x14ac:dyDescent="0.35">
      <c r="B59" s="155">
        <v>32</v>
      </c>
      <c r="C59" s="156" t="s">
        <v>76</v>
      </c>
      <c r="D59" s="156" t="s">
        <v>92</v>
      </c>
      <c r="E59" s="158" t="s">
        <v>131</v>
      </c>
      <c r="F59" s="97">
        <v>3.7679999999999998</v>
      </c>
      <c r="G59" s="97">
        <f t="shared" si="2"/>
        <v>16.669632</v>
      </c>
      <c r="H59" s="97">
        <v>0</v>
      </c>
      <c r="I59" s="97">
        <f t="shared" si="5"/>
        <v>0</v>
      </c>
      <c r="J59" s="94">
        <f t="shared" si="4"/>
        <v>3.7679999999999998</v>
      </c>
      <c r="K59" s="95">
        <f t="shared" si="4"/>
        <v>16.669632</v>
      </c>
    </row>
    <row r="60" spans="2:11" ht="16" x14ac:dyDescent="0.35">
      <c r="B60" s="155">
        <v>33</v>
      </c>
      <c r="C60" s="156" t="s">
        <v>76</v>
      </c>
      <c r="D60" s="156" t="s">
        <v>92</v>
      </c>
      <c r="E60" s="158" t="s">
        <v>132</v>
      </c>
      <c r="F60" s="97">
        <v>1.4430000000000001</v>
      </c>
      <c r="G60" s="97">
        <f t="shared" si="2"/>
        <v>6.3838320000000008</v>
      </c>
      <c r="H60" s="97">
        <v>0</v>
      </c>
      <c r="I60" s="97">
        <f t="shared" si="5"/>
        <v>0</v>
      </c>
      <c r="J60" s="94">
        <f t="shared" si="4"/>
        <v>1.4430000000000001</v>
      </c>
      <c r="K60" s="95">
        <f t="shared" si="4"/>
        <v>6.3838320000000008</v>
      </c>
    </row>
    <row r="61" spans="2:11" ht="16" x14ac:dyDescent="0.35">
      <c r="B61" s="155">
        <v>34</v>
      </c>
      <c r="C61" s="156" t="s">
        <v>76</v>
      </c>
      <c r="D61" s="156" t="s">
        <v>92</v>
      </c>
      <c r="E61" s="158" t="s">
        <v>132</v>
      </c>
      <c r="F61" s="97">
        <v>1.4430000000000001</v>
      </c>
      <c r="G61" s="97">
        <f t="shared" si="2"/>
        <v>6.3838320000000008</v>
      </c>
      <c r="H61" s="97">
        <v>0</v>
      </c>
      <c r="I61" s="97">
        <f t="shared" si="5"/>
        <v>0</v>
      </c>
      <c r="J61" s="94">
        <f t="shared" si="4"/>
        <v>1.4430000000000001</v>
      </c>
      <c r="K61" s="95">
        <f t="shared" si="4"/>
        <v>6.3838320000000008</v>
      </c>
    </row>
    <row r="62" spans="2:11" ht="16" x14ac:dyDescent="0.35">
      <c r="B62" s="155">
        <v>35</v>
      </c>
      <c r="C62" s="156" t="s">
        <v>76</v>
      </c>
      <c r="D62" s="156" t="s">
        <v>92</v>
      </c>
      <c r="E62" s="158" t="s">
        <v>133</v>
      </c>
      <c r="F62" s="97">
        <v>1.804</v>
      </c>
      <c r="G62" s="97">
        <f t="shared" si="2"/>
        <v>7.9808960000000013</v>
      </c>
      <c r="H62" s="97">
        <v>0</v>
      </c>
      <c r="I62" s="97">
        <f t="shared" si="5"/>
        <v>0</v>
      </c>
      <c r="J62" s="94">
        <f t="shared" si="4"/>
        <v>1.804</v>
      </c>
      <c r="K62" s="95">
        <f t="shared" si="4"/>
        <v>7.9808960000000013</v>
      </c>
    </row>
    <row r="63" spans="2:11" ht="16" x14ac:dyDescent="0.35">
      <c r="B63" s="155">
        <v>36</v>
      </c>
      <c r="C63" s="156" t="s">
        <v>76</v>
      </c>
      <c r="D63" s="156" t="s">
        <v>93</v>
      </c>
      <c r="E63" s="158" t="s">
        <v>134</v>
      </c>
      <c r="F63" s="97">
        <v>7.5999999999999998E-2</v>
      </c>
      <c r="G63" s="97">
        <f t="shared" si="2"/>
        <v>0.33622400000000002</v>
      </c>
      <c r="H63" s="97">
        <v>7.5999999999999998E-2</v>
      </c>
      <c r="I63" s="97">
        <f t="shared" si="5"/>
        <v>0.33622400000000002</v>
      </c>
      <c r="J63" s="94">
        <f t="shared" si="4"/>
        <v>0</v>
      </c>
      <c r="K63" s="95">
        <f t="shared" si="4"/>
        <v>0</v>
      </c>
    </row>
    <row r="64" spans="2:11" ht="16" x14ac:dyDescent="0.35">
      <c r="B64" s="155">
        <v>37</v>
      </c>
      <c r="C64" s="156" t="s">
        <v>76</v>
      </c>
      <c r="D64" s="156" t="s">
        <v>92</v>
      </c>
      <c r="E64" s="158" t="s">
        <v>135</v>
      </c>
      <c r="F64" s="97">
        <v>4.8099999999999996</v>
      </c>
      <c r="G64" s="97">
        <f t="shared" si="2"/>
        <v>21.279440000000001</v>
      </c>
      <c r="H64" s="97">
        <v>0</v>
      </c>
      <c r="I64" s="97">
        <f t="shared" si="5"/>
        <v>0</v>
      </c>
      <c r="J64" s="94">
        <f t="shared" si="4"/>
        <v>4.8099999999999996</v>
      </c>
      <c r="K64" s="95">
        <f t="shared" si="4"/>
        <v>21.279440000000001</v>
      </c>
    </row>
    <row r="65" spans="2:11" ht="16" x14ac:dyDescent="0.35">
      <c r="B65" s="155">
        <v>38</v>
      </c>
      <c r="C65" s="156" t="s">
        <v>76</v>
      </c>
      <c r="D65" s="156" t="s">
        <v>92</v>
      </c>
      <c r="E65" s="158" t="s">
        <v>136</v>
      </c>
      <c r="F65" s="97">
        <v>0.60099999999999998</v>
      </c>
      <c r="G65" s="97">
        <f t="shared" si="2"/>
        <v>2.6588240000000001</v>
      </c>
      <c r="H65" s="97">
        <v>0</v>
      </c>
      <c r="I65" s="97">
        <f t="shared" si="5"/>
        <v>0</v>
      </c>
      <c r="J65" s="94">
        <f t="shared" si="4"/>
        <v>0.60099999999999998</v>
      </c>
      <c r="K65" s="95">
        <f t="shared" si="4"/>
        <v>2.6588240000000001</v>
      </c>
    </row>
    <row r="66" spans="2:11" ht="16" x14ac:dyDescent="0.35">
      <c r="B66" s="155">
        <v>39</v>
      </c>
      <c r="C66" s="156" t="s">
        <v>76</v>
      </c>
      <c r="D66" s="156" t="s">
        <v>92</v>
      </c>
      <c r="E66" s="158" t="s">
        <v>136</v>
      </c>
      <c r="F66" s="97">
        <v>0.60099999999999998</v>
      </c>
      <c r="G66" s="97">
        <f t="shared" si="2"/>
        <v>2.6588240000000001</v>
      </c>
      <c r="H66" s="97">
        <v>0</v>
      </c>
      <c r="I66" s="97">
        <f t="shared" si="5"/>
        <v>0</v>
      </c>
      <c r="J66" s="94">
        <f t="shared" si="4"/>
        <v>0.60099999999999998</v>
      </c>
      <c r="K66" s="95">
        <f t="shared" si="4"/>
        <v>2.6588240000000001</v>
      </c>
    </row>
    <row r="67" spans="2:11" ht="16" x14ac:dyDescent="0.35">
      <c r="B67" s="155">
        <v>40</v>
      </c>
      <c r="C67" s="156" t="s">
        <v>76</v>
      </c>
      <c r="D67" s="156" t="s">
        <v>92</v>
      </c>
      <c r="E67" s="158" t="s">
        <v>136</v>
      </c>
      <c r="F67" s="97">
        <v>0.60099999999999998</v>
      </c>
      <c r="G67" s="97">
        <f t="shared" si="2"/>
        <v>2.6588240000000001</v>
      </c>
      <c r="H67" s="97">
        <v>0</v>
      </c>
      <c r="I67" s="97">
        <f t="shared" si="5"/>
        <v>0</v>
      </c>
      <c r="J67" s="94">
        <f t="shared" si="4"/>
        <v>0.60099999999999998</v>
      </c>
      <c r="K67" s="95">
        <f t="shared" si="4"/>
        <v>2.6588240000000001</v>
      </c>
    </row>
    <row r="68" spans="2:11" ht="16" x14ac:dyDescent="0.35">
      <c r="B68" s="155">
        <v>41</v>
      </c>
      <c r="C68" s="156" t="s">
        <v>76</v>
      </c>
      <c r="D68" s="156" t="s">
        <v>92</v>
      </c>
      <c r="E68" s="158" t="s">
        <v>136</v>
      </c>
      <c r="F68" s="97">
        <v>0.60099999999999998</v>
      </c>
      <c r="G68" s="97">
        <f t="shared" si="2"/>
        <v>2.6588240000000001</v>
      </c>
      <c r="H68" s="97">
        <v>0</v>
      </c>
      <c r="I68" s="97">
        <f t="shared" si="5"/>
        <v>0</v>
      </c>
      <c r="J68" s="94">
        <f t="shared" si="4"/>
        <v>0.60099999999999998</v>
      </c>
      <c r="K68" s="95">
        <f t="shared" si="4"/>
        <v>2.6588240000000001</v>
      </c>
    </row>
    <row r="69" spans="2:11" ht="16" x14ac:dyDescent="0.35">
      <c r="B69" s="155">
        <v>42</v>
      </c>
      <c r="C69" s="156" t="s">
        <v>76</v>
      </c>
      <c r="D69" s="156" t="s">
        <v>92</v>
      </c>
      <c r="E69" s="158" t="s">
        <v>136</v>
      </c>
      <c r="F69" s="97">
        <v>0.60099999999999998</v>
      </c>
      <c r="G69" s="97">
        <f t="shared" si="2"/>
        <v>2.6588240000000001</v>
      </c>
      <c r="H69" s="97">
        <v>0</v>
      </c>
      <c r="I69" s="97">
        <f t="shared" si="5"/>
        <v>0</v>
      </c>
      <c r="J69" s="94">
        <f t="shared" ref="J69:K84" si="6">F69-H69</f>
        <v>0.60099999999999998</v>
      </c>
      <c r="K69" s="95">
        <f t="shared" si="6"/>
        <v>2.6588240000000001</v>
      </c>
    </row>
    <row r="70" spans="2:11" ht="16" x14ac:dyDescent="0.35">
      <c r="B70" s="155">
        <v>43</v>
      </c>
      <c r="C70" s="156" t="s">
        <v>76</v>
      </c>
      <c r="D70" s="156" t="s">
        <v>93</v>
      </c>
      <c r="E70" s="158" t="s">
        <v>137</v>
      </c>
      <c r="F70" s="97">
        <v>0.16600000000000001</v>
      </c>
      <c r="G70" s="97">
        <f t="shared" si="2"/>
        <v>0.73438400000000015</v>
      </c>
      <c r="H70" s="97">
        <v>0.16600000000000001</v>
      </c>
      <c r="I70" s="97">
        <f t="shared" si="5"/>
        <v>0.73438400000000015</v>
      </c>
      <c r="J70" s="94">
        <f t="shared" si="6"/>
        <v>0</v>
      </c>
      <c r="K70" s="95">
        <f t="shared" si="6"/>
        <v>0</v>
      </c>
    </row>
    <row r="71" spans="2:11" ht="16" x14ac:dyDescent="0.35">
      <c r="B71" s="155">
        <v>44</v>
      </c>
      <c r="C71" s="156" t="s">
        <v>76</v>
      </c>
      <c r="D71" s="156" t="s">
        <v>93</v>
      </c>
      <c r="E71" s="158" t="s">
        <v>138</v>
      </c>
      <c r="F71" s="97">
        <v>0.75600000000000001</v>
      </c>
      <c r="G71" s="97">
        <f t="shared" si="2"/>
        <v>3.3445440000000004</v>
      </c>
      <c r="H71" s="97">
        <v>0.75600000000000001</v>
      </c>
      <c r="I71" s="97">
        <f t="shared" si="5"/>
        <v>3.3445440000000004</v>
      </c>
      <c r="J71" s="94">
        <f t="shared" si="6"/>
        <v>0</v>
      </c>
      <c r="K71" s="95">
        <f t="shared" si="6"/>
        <v>0</v>
      </c>
    </row>
    <row r="72" spans="2:11" ht="16" x14ac:dyDescent="0.35">
      <c r="B72" s="155">
        <v>45</v>
      </c>
      <c r="C72" s="156" t="s">
        <v>76</v>
      </c>
      <c r="D72" s="156" t="s">
        <v>93</v>
      </c>
      <c r="E72" s="158" t="s">
        <v>139</v>
      </c>
      <c r="F72" s="97">
        <v>0.129</v>
      </c>
      <c r="G72" s="97">
        <f t="shared" si="2"/>
        <v>0.57069600000000009</v>
      </c>
      <c r="H72" s="97">
        <v>0.129</v>
      </c>
      <c r="I72" s="97">
        <f t="shared" si="5"/>
        <v>0.57069600000000009</v>
      </c>
      <c r="J72" s="94">
        <f t="shared" si="6"/>
        <v>0</v>
      </c>
      <c r="K72" s="95">
        <f t="shared" si="6"/>
        <v>0</v>
      </c>
    </row>
    <row r="73" spans="2:11" ht="16" x14ac:dyDescent="0.35">
      <c r="B73" s="155">
        <v>46</v>
      </c>
      <c r="C73" s="156" t="s">
        <v>76</v>
      </c>
      <c r="D73" s="156" t="s">
        <v>93</v>
      </c>
      <c r="E73" s="158" t="s">
        <v>139</v>
      </c>
      <c r="F73" s="97">
        <v>0.129</v>
      </c>
      <c r="G73" s="97">
        <f t="shared" si="2"/>
        <v>0.57069600000000009</v>
      </c>
      <c r="H73" s="97">
        <v>0.129</v>
      </c>
      <c r="I73" s="97">
        <f t="shared" si="5"/>
        <v>0.57069600000000009</v>
      </c>
      <c r="J73" s="94">
        <f t="shared" si="6"/>
        <v>0</v>
      </c>
      <c r="K73" s="95">
        <f t="shared" si="6"/>
        <v>0</v>
      </c>
    </row>
    <row r="74" spans="2:11" ht="16" x14ac:dyDescent="0.35">
      <c r="B74" s="155">
        <v>47</v>
      </c>
      <c r="C74" s="156" t="s">
        <v>76</v>
      </c>
      <c r="D74" s="156" t="s">
        <v>93</v>
      </c>
      <c r="E74" s="158" t="s">
        <v>140</v>
      </c>
      <c r="F74" s="97">
        <v>0.14199999999999999</v>
      </c>
      <c r="G74" s="97">
        <f t="shared" si="2"/>
        <v>0.62820799999999999</v>
      </c>
      <c r="H74" s="97">
        <v>0.14199999999999999</v>
      </c>
      <c r="I74" s="97">
        <f t="shared" si="5"/>
        <v>0.62820799999999999</v>
      </c>
      <c r="J74" s="94">
        <f t="shared" si="6"/>
        <v>0</v>
      </c>
      <c r="K74" s="95">
        <f t="shared" si="6"/>
        <v>0</v>
      </c>
    </row>
    <row r="75" spans="2:11" ht="16" x14ac:dyDescent="0.35">
      <c r="B75" s="155">
        <v>48</v>
      </c>
      <c r="C75" s="156" t="s">
        <v>76</v>
      </c>
      <c r="D75" s="156" t="s">
        <v>93</v>
      </c>
      <c r="E75" s="158" t="s">
        <v>141</v>
      </c>
      <c r="F75" s="97">
        <v>0.115</v>
      </c>
      <c r="G75" s="97">
        <f t="shared" si="2"/>
        <v>0.5087600000000001</v>
      </c>
      <c r="H75" s="97">
        <v>0.115</v>
      </c>
      <c r="I75" s="97">
        <f t="shared" si="5"/>
        <v>0.5087600000000001</v>
      </c>
      <c r="J75" s="94">
        <f t="shared" si="6"/>
        <v>0</v>
      </c>
      <c r="K75" s="95">
        <f t="shared" si="6"/>
        <v>0</v>
      </c>
    </row>
    <row r="76" spans="2:11" ht="16" x14ac:dyDescent="0.35">
      <c r="B76" s="155">
        <v>49</v>
      </c>
      <c r="C76" s="156" t="s">
        <v>76</v>
      </c>
      <c r="D76" s="156" t="s">
        <v>93</v>
      </c>
      <c r="E76" s="158" t="s">
        <v>142</v>
      </c>
      <c r="F76" s="97">
        <v>0.13</v>
      </c>
      <c r="G76" s="97">
        <f t="shared" si="2"/>
        <v>0.57512000000000008</v>
      </c>
      <c r="H76" s="97">
        <v>0.13</v>
      </c>
      <c r="I76" s="97">
        <f t="shared" si="5"/>
        <v>0.57512000000000008</v>
      </c>
      <c r="J76" s="94">
        <f t="shared" si="6"/>
        <v>0</v>
      </c>
      <c r="K76" s="95">
        <f t="shared" si="6"/>
        <v>0</v>
      </c>
    </row>
    <row r="77" spans="2:11" ht="16" x14ac:dyDescent="0.35">
      <c r="B77" s="155">
        <v>50</v>
      </c>
      <c r="C77" s="156" t="s">
        <v>76</v>
      </c>
      <c r="D77" s="156" t="s">
        <v>93</v>
      </c>
      <c r="E77" s="158" t="s">
        <v>142</v>
      </c>
      <c r="F77" s="97">
        <v>0.13</v>
      </c>
      <c r="G77" s="97">
        <f t="shared" si="2"/>
        <v>0.57512000000000008</v>
      </c>
      <c r="H77" s="97">
        <v>0.13</v>
      </c>
      <c r="I77" s="97">
        <f t="shared" si="5"/>
        <v>0.57512000000000008</v>
      </c>
      <c r="J77" s="94">
        <f t="shared" si="6"/>
        <v>0</v>
      </c>
      <c r="K77" s="95">
        <f t="shared" si="6"/>
        <v>0</v>
      </c>
    </row>
    <row r="78" spans="2:11" ht="16" x14ac:dyDescent="0.35">
      <c r="B78" s="155">
        <v>51</v>
      </c>
      <c r="C78" s="156" t="s">
        <v>76</v>
      </c>
      <c r="D78" s="156" t="s">
        <v>93</v>
      </c>
      <c r="E78" s="158" t="s">
        <v>142</v>
      </c>
      <c r="F78" s="97">
        <v>0.13</v>
      </c>
      <c r="G78" s="97">
        <f t="shared" si="2"/>
        <v>0.57512000000000008</v>
      </c>
      <c r="H78" s="97">
        <v>0.13</v>
      </c>
      <c r="I78" s="97">
        <f t="shared" si="5"/>
        <v>0.57512000000000008</v>
      </c>
      <c r="J78" s="94">
        <f t="shared" si="6"/>
        <v>0</v>
      </c>
      <c r="K78" s="95">
        <f t="shared" si="6"/>
        <v>0</v>
      </c>
    </row>
    <row r="79" spans="2:11" ht="16" x14ac:dyDescent="0.35">
      <c r="B79" s="155">
        <v>52</v>
      </c>
      <c r="C79" s="156" t="s">
        <v>76</v>
      </c>
      <c r="D79" s="156" t="s">
        <v>93</v>
      </c>
      <c r="E79" s="158" t="s">
        <v>142</v>
      </c>
      <c r="F79" s="97">
        <v>0.13</v>
      </c>
      <c r="G79" s="97">
        <f t="shared" si="2"/>
        <v>0.57512000000000008</v>
      </c>
      <c r="H79" s="97">
        <v>0.13</v>
      </c>
      <c r="I79" s="97">
        <f t="shared" si="5"/>
        <v>0.57512000000000008</v>
      </c>
      <c r="J79" s="94">
        <f t="shared" si="6"/>
        <v>0</v>
      </c>
      <c r="K79" s="95">
        <f t="shared" si="6"/>
        <v>0</v>
      </c>
    </row>
    <row r="80" spans="2:11" ht="16" x14ac:dyDescent="0.35">
      <c r="B80" s="155">
        <v>53</v>
      </c>
      <c r="C80" s="156" t="s">
        <v>76</v>
      </c>
      <c r="D80" s="156" t="s">
        <v>93</v>
      </c>
      <c r="E80" s="158" t="s">
        <v>143</v>
      </c>
      <c r="F80" s="97">
        <v>0.56699999999999995</v>
      </c>
      <c r="G80" s="97">
        <f t="shared" si="2"/>
        <v>2.5084080000000002</v>
      </c>
      <c r="H80" s="97">
        <v>0.56699999999999995</v>
      </c>
      <c r="I80" s="97">
        <f t="shared" si="5"/>
        <v>2.5084080000000002</v>
      </c>
      <c r="J80" s="94">
        <f t="shared" si="6"/>
        <v>0</v>
      </c>
      <c r="K80" s="95">
        <f t="shared" si="6"/>
        <v>0</v>
      </c>
    </row>
    <row r="81" spans="2:11" ht="16" x14ac:dyDescent="0.35">
      <c r="B81" s="155">
        <v>54</v>
      </c>
      <c r="C81" s="156" t="s">
        <v>76</v>
      </c>
      <c r="D81" s="156" t="s">
        <v>93</v>
      </c>
      <c r="E81" s="158" t="s">
        <v>143</v>
      </c>
      <c r="F81" s="97">
        <v>0.17599999999999999</v>
      </c>
      <c r="G81" s="97">
        <f t="shared" si="2"/>
        <v>0.77862399999999998</v>
      </c>
      <c r="H81" s="97">
        <v>0.17599999999999999</v>
      </c>
      <c r="I81" s="97">
        <f t="shared" si="5"/>
        <v>0.77862399999999998</v>
      </c>
      <c r="J81" s="94">
        <f t="shared" si="6"/>
        <v>0</v>
      </c>
      <c r="K81" s="95">
        <f t="shared" si="6"/>
        <v>0</v>
      </c>
    </row>
    <row r="82" spans="2:11" ht="19.5" customHeight="1" x14ac:dyDescent="0.35">
      <c r="B82" s="155">
        <v>55</v>
      </c>
      <c r="C82" s="156" t="s">
        <v>76</v>
      </c>
      <c r="D82" s="156" t="s">
        <v>90</v>
      </c>
      <c r="E82" s="158" t="s">
        <v>145</v>
      </c>
      <c r="F82" s="97">
        <v>0</v>
      </c>
      <c r="G82" s="97">
        <f t="shared" si="2"/>
        <v>0</v>
      </c>
      <c r="H82" s="97">
        <v>0.37</v>
      </c>
      <c r="I82" s="97">
        <f t="shared" si="5"/>
        <v>1.6368800000000001</v>
      </c>
      <c r="J82" s="94">
        <f t="shared" si="6"/>
        <v>-0.37</v>
      </c>
      <c r="K82" s="95">
        <f t="shared" si="6"/>
        <v>-1.6368800000000001</v>
      </c>
    </row>
    <row r="83" spans="2:11" ht="16" x14ac:dyDescent="0.35">
      <c r="B83" s="155">
        <v>56</v>
      </c>
      <c r="C83" s="156" t="s">
        <v>76</v>
      </c>
      <c r="D83" s="156" t="s">
        <v>90</v>
      </c>
      <c r="E83" s="158" t="s">
        <v>110</v>
      </c>
      <c r="F83" s="97">
        <v>0</v>
      </c>
      <c r="G83" s="97">
        <f t="shared" si="2"/>
        <v>0</v>
      </c>
      <c r="H83" s="97">
        <v>0.24</v>
      </c>
      <c r="I83" s="97">
        <f t="shared" si="5"/>
        <v>1.06176</v>
      </c>
      <c r="J83" s="94">
        <f t="shared" si="6"/>
        <v>-0.24</v>
      </c>
      <c r="K83" s="95">
        <f t="shared" si="6"/>
        <v>-1.06176</v>
      </c>
    </row>
    <row r="84" spans="2:11" ht="16" x14ac:dyDescent="0.35">
      <c r="B84" s="155">
        <v>57</v>
      </c>
      <c r="C84" s="156" t="s">
        <v>76</v>
      </c>
      <c r="D84" s="156" t="s">
        <v>90</v>
      </c>
      <c r="E84" s="158" t="s">
        <v>146</v>
      </c>
      <c r="F84" s="97">
        <v>0</v>
      </c>
      <c r="G84" s="97">
        <v>0</v>
      </c>
      <c r="H84" s="97">
        <v>0.34</v>
      </c>
      <c r="I84" s="97">
        <f t="shared" si="5"/>
        <v>1.5041600000000002</v>
      </c>
      <c r="J84" s="94">
        <f t="shared" si="6"/>
        <v>-0.34</v>
      </c>
      <c r="K84" s="95">
        <f t="shared" si="6"/>
        <v>-1.5041600000000002</v>
      </c>
    </row>
    <row r="85" spans="2:11" ht="16" x14ac:dyDescent="0.35">
      <c r="B85" s="155">
        <v>58</v>
      </c>
      <c r="C85" s="156" t="s">
        <v>76</v>
      </c>
      <c r="D85" s="156" t="s">
        <v>90</v>
      </c>
      <c r="E85" s="158" t="s">
        <v>147</v>
      </c>
      <c r="F85" s="97">
        <v>0</v>
      </c>
      <c r="G85" s="97">
        <v>0</v>
      </c>
      <c r="H85" s="97">
        <v>2.16</v>
      </c>
      <c r="I85" s="97">
        <f t="shared" si="5"/>
        <v>9.5558400000000017</v>
      </c>
      <c r="J85" s="94">
        <f t="shared" ref="J85:K92" si="7">F85-H85</f>
        <v>-2.16</v>
      </c>
      <c r="K85" s="95">
        <f t="shared" si="7"/>
        <v>-9.5558400000000017</v>
      </c>
    </row>
    <row r="86" spans="2:11" ht="16" x14ac:dyDescent="0.35">
      <c r="B86" s="155">
        <v>61</v>
      </c>
      <c r="C86" s="156" t="s">
        <v>76</v>
      </c>
      <c r="D86" s="156" t="s">
        <v>90</v>
      </c>
      <c r="E86" s="158" t="s">
        <v>149</v>
      </c>
      <c r="F86" s="97">
        <v>0</v>
      </c>
      <c r="G86" s="97">
        <v>0</v>
      </c>
      <c r="H86" s="97">
        <v>4.75</v>
      </c>
      <c r="I86" s="97">
        <f t="shared" si="5"/>
        <v>21.014000000000003</v>
      </c>
      <c r="J86" s="94">
        <f t="shared" si="7"/>
        <v>-4.75</v>
      </c>
      <c r="K86" s="95">
        <f t="shared" si="7"/>
        <v>-21.014000000000003</v>
      </c>
    </row>
    <row r="87" spans="2:11" ht="16" x14ac:dyDescent="0.35">
      <c r="B87" s="155">
        <v>62</v>
      </c>
      <c r="C87" s="156" t="s">
        <v>76</v>
      </c>
      <c r="D87" s="156" t="s">
        <v>90</v>
      </c>
      <c r="E87" s="158" t="s">
        <v>151</v>
      </c>
      <c r="F87" s="97">
        <v>0</v>
      </c>
      <c r="G87" s="97">
        <v>0</v>
      </c>
      <c r="H87" s="97">
        <v>0.4</v>
      </c>
      <c r="I87" s="97">
        <f t="shared" si="5"/>
        <v>1.7696000000000003</v>
      </c>
      <c r="J87" s="94">
        <f t="shared" si="7"/>
        <v>-0.4</v>
      </c>
      <c r="K87" s="95">
        <f t="shared" si="7"/>
        <v>-1.7696000000000003</v>
      </c>
    </row>
    <row r="88" spans="2:11" ht="16" x14ac:dyDescent="0.35">
      <c r="B88" s="155">
        <v>63</v>
      </c>
      <c r="C88" s="156" t="s">
        <v>76</v>
      </c>
      <c r="D88" s="156" t="s">
        <v>90</v>
      </c>
      <c r="E88" s="158" t="s">
        <v>152</v>
      </c>
      <c r="F88" s="97">
        <v>0</v>
      </c>
      <c r="G88" s="97">
        <v>0</v>
      </c>
      <c r="H88" s="97">
        <v>1.8</v>
      </c>
      <c r="I88" s="97">
        <f t="shared" si="5"/>
        <v>7.9632000000000005</v>
      </c>
      <c r="J88" s="94">
        <f t="shared" si="7"/>
        <v>-1.8</v>
      </c>
      <c r="K88" s="95">
        <f t="shared" si="7"/>
        <v>-7.9632000000000005</v>
      </c>
    </row>
    <row r="89" spans="2:11" ht="16" x14ac:dyDescent="0.35">
      <c r="B89" s="155">
        <v>64</v>
      </c>
      <c r="C89" s="156" t="s">
        <v>76</v>
      </c>
      <c r="D89" s="156" t="s">
        <v>90</v>
      </c>
      <c r="E89" s="159" t="s">
        <v>153</v>
      </c>
      <c r="F89" s="162">
        <v>0</v>
      </c>
      <c r="G89" s="162">
        <v>0</v>
      </c>
      <c r="H89" s="162">
        <v>10.34</v>
      </c>
      <c r="I89" s="162">
        <f t="shared" si="5"/>
        <v>45.744160000000001</v>
      </c>
      <c r="J89" s="94">
        <f t="shared" si="7"/>
        <v>-10.34</v>
      </c>
      <c r="K89" s="95">
        <f t="shared" si="7"/>
        <v>-45.744160000000001</v>
      </c>
    </row>
    <row r="90" spans="2:11" ht="16" x14ac:dyDescent="0.35">
      <c r="B90" s="155">
        <v>65</v>
      </c>
      <c r="C90" s="156" t="s">
        <v>76</v>
      </c>
      <c r="D90" s="156"/>
      <c r="E90" s="159"/>
      <c r="F90" s="160"/>
      <c r="G90" s="160"/>
      <c r="H90" s="160"/>
      <c r="I90" s="160"/>
      <c r="J90" s="157">
        <f t="shared" si="7"/>
        <v>0</v>
      </c>
      <c r="K90" s="146">
        <f t="shared" si="7"/>
        <v>0</v>
      </c>
    </row>
    <row r="91" spans="2:11" ht="16" x14ac:dyDescent="0.35">
      <c r="B91" s="155">
        <v>66</v>
      </c>
      <c r="C91" s="156" t="s">
        <v>76</v>
      </c>
      <c r="D91" s="156"/>
      <c r="E91" s="159"/>
      <c r="F91" s="160"/>
      <c r="G91" s="160"/>
      <c r="H91" s="160"/>
      <c r="I91" s="160"/>
      <c r="J91" s="157">
        <f t="shared" si="7"/>
        <v>0</v>
      </c>
      <c r="K91" s="146">
        <f t="shared" si="7"/>
        <v>0</v>
      </c>
    </row>
    <row r="92" spans="2:11" ht="16.5" thickBot="1" x14ac:dyDescent="0.4">
      <c r="B92" s="155">
        <v>67</v>
      </c>
      <c r="C92" s="156" t="s">
        <v>76</v>
      </c>
      <c r="D92" s="161"/>
      <c r="E92" s="161"/>
      <c r="F92" s="148"/>
      <c r="G92" s="148"/>
      <c r="H92" s="148"/>
      <c r="I92" s="148"/>
      <c r="J92" s="148">
        <f t="shared" si="7"/>
        <v>0</v>
      </c>
      <c r="K92" s="149">
        <f t="shared" si="7"/>
        <v>0</v>
      </c>
    </row>
    <row r="93" spans="2:11" ht="14.25" customHeight="1" x14ac:dyDescent="0.35">
      <c r="B93" s="23"/>
      <c r="C93" s="23"/>
      <c r="D93" s="23"/>
      <c r="E93" s="2"/>
      <c r="F93" s="2"/>
      <c r="G93" s="2"/>
      <c r="H93" s="2"/>
      <c r="I93" s="2"/>
      <c r="J93" s="2"/>
      <c r="K93" s="2"/>
    </row>
    <row r="94" spans="2:11" x14ac:dyDescent="0.35"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2:11" x14ac:dyDescent="0.35">
      <c r="B95" s="196" t="s">
        <v>11</v>
      </c>
      <c r="C95" s="196"/>
      <c r="D95" s="2"/>
      <c r="E95" s="2"/>
      <c r="F95" s="2"/>
      <c r="G95" s="24"/>
      <c r="H95" s="2"/>
      <c r="I95" s="2"/>
      <c r="J95" s="2"/>
      <c r="K95" s="2"/>
    </row>
    <row r="96" spans="2:11" ht="15" thickBot="1" x14ac:dyDescent="0.4"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2:11" ht="15" thickBot="1" x14ac:dyDescent="0.4">
      <c r="B97" s="198" t="s">
        <v>12</v>
      </c>
      <c r="C97" s="201" t="s">
        <v>13</v>
      </c>
      <c r="D97" s="202"/>
      <c r="E97" s="202"/>
      <c r="F97" s="202" t="s">
        <v>74</v>
      </c>
      <c r="G97" s="202"/>
      <c r="H97" s="202"/>
      <c r="I97" s="202"/>
      <c r="J97" s="202"/>
      <c r="K97" s="2"/>
    </row>
    <row r="98" spans="2:11" ht="65.5" thickBot="1" x14ac:dyDescent="0.4">
      <c r="B98" s="198"/>
      <c r="C98" s="25" t="s">
        <v>14</v>
      </c>
      <c r="D98" s="26" t="s">
        <v>15</v>
      </c>
      <c r="E98" s="26" t="s">
        <v>16</v>
      </c>
      <c r="F98" s="203" t="s">
        <v>14</v>
      </c>
      <c r="G98" s="203"/>
      <c r="H98" s="26" t="s">
        <v>15</v>
      </c>
      <c r="I98" s="203" t="s">
        <v>16</v>
      </c>
      <c r="J98" s="203"/>
      <c r="K98" s="2"/>
    </row>
    <row r="99" spans="2:11" ht="15" thickBot="1" x14ac:dyDescent="0.4">
      <c r="B99" s="198"/>
      <c r="C99" s="27" t="s">
        <v>5</v>
      </c>
      <c r="D99" s="28"/>
      <c r="E99" s="29" t="s">
        <v>5</v>
      </c>
      <c r="F99" s="204" t="s">
        <v>5</v>
      </c>
      <c r="G99" s="204"/>
      <c r="H99" s="30"/>
      <c r="I99" s="204" t="s">
        <v>5</v>
      </c>
      <c r="J99" s="205"/>
      <c r="K99" s="2"/>
    </row>
    <row r="100" spans="2:11" x14ac:dyDescent="0.35">
      <c r="B100" s="31" t="s">
        <v>9</v>
      </c>
      <c r="C100" s="69">
        <f>F25</f>
        <v>202.92699999999999</v>
      </c>
      <c r="D100" s="62">
        <v>2.6</v>
      </c>
      <c r="E100" s="60">
        <f>C100*D100</f>
        <v>527.61019999999996</v>
      </c>
      <c r="F100" s="177">
        <f>H25</f>
        <v>135.87099999999998</v>
      </c>
      <c r="G100" s="177"/>
      <c r="H100" s="63">
        <v>2.6</v>
      </c>
      <c r="I100" s="182">
        <f>F100*H100</f>
        <v>353.26459999999997</v>
      </c>
      <c r="J100" s="183"/>
      <c r="K100" s="2"/>
    </row>
    <row r="101" spans="2:11" x14ac:dyDescent="0.35">
      <c r="B101" s="32" t="s">
        <v>17</v>
      </c>
      <c r="C101" s="70">
        <f>F26</f>
        <v>0</v>
      </c>
      <c r="D101" s="64">
        <v>1</v>
      </c>
      <c r="E101" s="60">
        <f>C101*D101</f>
        <v>0</v>
      </c>
      <c r="F101" s="184">
        <f>H26</f>
        <v>0</v>
      </c>
      <c r="G101" s="184"/>
      <c r="H101" s="65">
        <v>1</v>
      </c>
      <c r="I101" s="182">
        <f>F101*H101</f>
        <v>0</v>
      </c>
      <c r="J101" s="183"/>
      <c r="K101" s="2"/>
    </row>
    <row r="102" spans="2:11" x14ac:dyDescent="0.35">
      <c r="B102" s="33" t="s">
        <v>101</v>
      </c>
      <c r="C102" s="70"/>
      <c r="D102" s="64"/>
      <c r="E102" s="59"/>
      <c r="F102" s="184"/>
      <c r="G102" s="184"/>
      <c r="H102" s="65"/>
      <c r="I102" s="184"/>
      <c r="J102" s="186"/>
      <c r="K102" s="2"/>
    </row>
    <row r="103" spans="2:11" ht="15" thickBot="1" x14ac:dyDescent="0.4">
      <c r="B103" s="34" t="s">
        <v>18</v>
      </c>
      <c r="C103" s="71">
        <f>SUM(C100:C102)</f>
        <v>202.92699999999999</v>
      </c>
      <c r="D103" s="66"/>
      <c r="E103" s="72">
        <f>SUM(E100:E102)</f>
        <v>527.61019999999996</v>
      </c>
      <c r="F103" s="187">
        <f>F100+F101</f>
        <v>135.87099999999998</v>
      </c>
      <c r="G103" s="187"/>
      <c r="H103" s="67"/>
      <c r="I103" s="187">
        <f>SUM(I100:J102)</f>
        <v>353.26459999999997</v>
      </c>
      <c r="J103" s="188"/>
      <c r="K103" s="2"/>
    </row>
    <row r="104" spans="2:11" x14ac:dyDescent="0.35"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2:11" x14ac:dyDescent="0.35"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2:11" x14ac:dyDescent="0.35">
      <c r="B106" s="196" t="s">
        <v>79</v>
      </c>
      <c r="C106" s="196"/>
      <c r="D106" s="2"/>
      <c r="E106" s="2"/>
      <c r="F106" s="2"/>
      <c r="G106" s="2"/>
      <c r="H106" s="2"/>
      <c r="I106" s="2"/>
      <c r="J106" s="2"/>
      <c r="K106" s="2"/>
    </row>
    <row r="107" spans="2:11" x14ac:dyDescent="0.35"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2:11" ht="15" thickBot="1" x14ac:dyDescent="0.4"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2:11" x14ac:dyDescent="0.35">
      <c r="B109" s="189" t="s">
        <v>19</v>
      </c>
      <c r="C109" s="190"/>
      <c r="D109" s="191"/>
      <c r="E109" s="2"/>
      <c r="F109" s="2"/>
      <c r="G109" s="2"/>
      <c r="H109" s="2"/>
      <c r="I109" s="2"/>
      <c r="J109" s="2"/>
      <c r="K109" s="2"/>
    </row>
    <row r="110" spans="2:11" x14ac:dyDescent="0.35">
      <c r="B110" s="35"/>
      <c r="C110" s="36" t="s">
        <v>20</v>
      </c>
      <c r="D110" s="37" t="s">
        <v>5</v>
      </c>
      <c r="E110" s="2"/>
      <c r="F110" s="2"/>
      <c r="G110" s="2"/>
      <c r="H110" s="2"/>
      <c r="I110" s="2"/>
      <c r="J110" s="2"/>
      <c r="K110" s="2"/>
    </row>
    <row r="111" spans="2:11" ht="15" thickBot="1" x14ac:dyDescent="0.4">
      <c r="B111" s="38" t="s">
        <v>21</v>
      </c>
      <c r="C111" s="39">
        <f>D111/E103*100</f>
        <v>33.044395275148212</v>
      </c>
      <c r="D111" s="40">
        <f>E103-I103</f>
        <v>174.34559999999999</v>
      </c>
      <c r="E111" s="2"/>
      <c r="F111" s="2"/>
      <c r="G111" s="2"/>
      <c r="H111" s="2"/>
      <c r="I111" s="2"/>
      <c r="J111" s="2"/>
      <c r="K111" s="2"/>
    </row>
    <row r="112" spans="2:11" x14ac:dyDescent="0.35">
      <c r="B112" s="171" t="s">
        <v>102</v>
      </c>
      <c r="C112" s="171"/>
      <c r="D112" s="171"/>
      <c r="E112" s="171"/>
      <c r="F112" s="2"/>
      <c r="G112" s="2"/>
      <c r="H112" s="2"/>
      <c r="I112" s="2"/>
      <c r="J112" s="2"/>
      <c r="K112" s="2"/>
    </row>
    <row r="113" spans="2:16" x14ac:dyDescent="0.35">
      <c r="F113" s="2"/>
      <c r="G113" s="2"/>
      <c r="H113" s="2"/>
      <c r="I113" s="2"/>
      <c r="J113" s="2"/>
      <c r="K113" s="2"/>
    </row>
    <row r="114" spans="2:16" x14ac:dyDescent="0.35"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2:16" x14ac:dyDescent="0.35"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2:16" ht="15" thickBot="1" x14ac:dyDescent="0.4">
      <c r="B116" s="196" t="s">
        <v>67</v>
      </c>
      <c r="C116" s="196"/>
      <c r="D116" s="2"/>
      <c r="E116" s="2"/>
      <c r="F116" s="2"/>
      <c r="G116" s="2"/>
      <c r="H116" s="2"/>
      <c r="I116" s="2"/>
      <c r="J116" s="2"/>
      <c r="K116" s="2"/>
    </row>
    <row r="117" spans="2:16" x14ac:dyDescent="0.35">
      <c r="B117" s="41" t="s">
        <v>66</v>
      </c>
      <c r="C117" s="192" t="s">
        <v>65</v>
      </c>
      <c r="D117" s="192"/>
      <c r="E117" s="42" t="s">
        <v>64</v>
      </c>
      <c r="F117" s="42" t="s">
        <v>63</v>
      </c>
      <c r="G117" s="42" t="s">
        <v>62</v>
      </c>
      <c r="H117" s="43" t="s">
        <v>73</v>
      </c>
      <c r="I117" s="44" t="s">
        <v>72</v>
      </c>
      <c r="J117" s="2"/>
      <c r="K117" s="2"/>
    </row>
    <row r="118" spans="2:16" x14ac:dyDescent="0.35">
      <c r="B118" s="45" t="s">
        <v>61</v>
      </c>
      <c r="C118" s="193" t="s">
        <v>100</v>
      </c>
      <c r="D118" s="193"/>
      <c r="E118" s="46" t="s">
        <v>60</v>
      </c>
      <c r="F118" s="58">
        <f>F22*3.6</f>
        <v>730.53719999999998</v>
      </c>
      <c r="G118" s="58">
        <f>H22*3.6</f>
        <v>489.13559999999995</v>
      </c>
      <c r="H118" s="58">
        <f>F118-G118</f>
        <v>241.40160000000003</v>
      </c>
      <c r="I118" s="68">
        <f>H118/F118*100</f>
        <v>33.044395275148212</v>
      </c>
      <c r="J118" s="48"/>
      <c r="K118" s="2"/>
      <c r="L118" s="2"/>
      <c r="M118" s="2"/>
      <c r="N118" s="2"/>
      <c r="O118" s="2"/>
      <c r="P118" s="2"/>
    </row>
    <row r="119" spans="2:16" ht="75" customHeight="1" x14ac:dyDescent="0.35">
      <c r="B119" s="45" t="s">
        <v>59</v>
      </c>
      <c r="C119" s="194" t="s">
        <v>69</v>
      </c>
      <c r="D119" s="194"/>
      <c r="E119" s="46" t="s">
        <v>22</v>
      </c>
      <c r="F119" s="49">
        <v>1</v>
      </c>
      <c r="G119" s="46">
        <v>1</v>
      </c>
      <c r="H119" s="46"/>
      <c r="I119" s="47"/>
      <c r="J119" s="50"/>
      <c r="K119" s="51"/>
      <c r="L119" s="51"/>
      <c r="M119" s="51"/>
      <c r="N119" s="51"/>
      <c r="O119" s="51"/>
      <c r="P119" s="51"/>
    </row>
    <row r="120" spans="2:16" ht="15" thickBot="1" x14ac:dyDescent="0.4">
      <c r="B120" s="38" t="s">
        <v>58</v>
      </c>
      <c r="C120" s="175" t="s">
        <v>57</v>
      </c>
      <c r="D120" s="176"/>
      <c r="E120" s="52" t="s">
        <v>5</v>
      </c>
      <c r="F120" s="52">
        <v>550.4</v>
      </c>
      <c r="G120" s="52">
        <v>379.3</v>
      </c>
      <c r="H120" s="52">
        <v>171.1</v>
      </c>
      <c r="I120" s="53">
        <v>31.1</v>
      </c>
      <c r="J120" s="2"/>
      <c r="K120" s="2"/>
    </row>
    <row r="122" spans="2:16" ht="15" thickBot="1" x14ac:dyDescent="0.4">
      <c r="B122" s="196" t="s">
        <v>106</v>
      </c>
      <c r="C122" s="196"/>
      <c r="D122" s="54"/>
      <c r="E122" s="54"/>
      <c r="F122" s="54"/>
      <c r="G122" s="54"/>
      <c r="H122" s="54"/>
      <c r="I122" s="54"/>
    </row>
    <row r="123" spans="2:16" x14ac:dyDescent="0.35">
      <c r="B123" s="55" t="s">
        <v>23</v>
      </c>
      <c r="C123" s="178" t="s">
        <v>24</v>
      </c>
      <c r="D123" s="178"/>
      <c r="E123" s="178"/>
      <c r="F123" s="178" t="s">
        <v>99</v>
      </c>
      <c r="G123" s="178"/>
      <c r="H123" s="178"/>
      <c r="I123" s="221"/>
    </row>
    <row r="124" spans="2:16" x14ac:dyDescent="0.35">
      <c r="B124" s="56" t="s">
        <v>43</v>
      </c>
      <c r="C124" s="179" t="s">
        <v>44</v>
      </c>
      <c r="D124" s="179"/>
      <c r="E124" s="179"/>
      <c r="F124" s="180">
        <v>179.08799999999999</v>
      </c>
      <c r="G124" s="180"/>
      <c r="H124" s="180"/>
      <c r="I124" s="181"/>
    </row>
    <row r="125" spans="2:16" x14ac:dyDescent="0.35">
      <c r="B125" s="56" t="s">
        <v>55</v>
      </c>
      <c r="C125" s="172" t="s">
        <v>56</v>
      </c>
      <c r="D125" s="173"/>
      <c r="E125" s="174"/>
      <c r="F125" s="180">
        <v>122.886</v>
      </c>
      <c r="G125" s="180"/>
      <c r="H125" s="180"/>
      <c r="I125" s="181"/>
    </row>
    <row r="126" spans="2:16" x14ac:dyDescent="0.35">
      <c r="B126" s="56" t="s">
        <v>51</v>
      </c>
      <c r="C126" s="179" t="s">
        <v>52</v>
      </c>
      <c r="D126" s="179"/>
      <c r="E126" s="179"/>
      <c r="F126" s="180">
        <f>F124-F125</f>
        <v>56.201999999999998</v>
      </c>
      <c r="G126" s="180"/>
      <c r="H126" s="180">
        <v>0</v>
      </c>
      <c r="I126" s="181"/>
    </row>
    <row r="127" spans="2:16" x14ac:dyDescent="0.35">
      <c r="B127" s="56" t="s">
        <v>45</v>
      </c>
      <c r="C127" s="179" t="s">
        <v>46</v>
      </c>
      <c r="D127" s="179"/>
      <c r="E127" s="179"/>
      <c r="F127" s="180">
        <f>F126/F124*100</f>
        <v>31.382337175020105</v>
      </c>
      <c r="G127" s="180"/>
      <c r="H127" s="180">
        <v>0</v>
      </c>
      <c r="I127" s="181"/>
    </row>
    <row r="128" spans="2:16" x14ac:dyDescent="0.35">
      <c r="B128" s="56" t="s">
        <v>32</v>
      </c>
      <c r="C128" s="179" t="s">
        <v>33</v>
      </c>
      <c r="D128" s="179"/>
      <c r="E128" s="179"/>
      <c r="F128" s="180">
        <f>E103*3.6</f>
        <v>1899.39672</v>
      </c>
      <c r="G128" s="180"/>
      <c r="H128" s="180">
        <v>0</v>
      </c>
      <c r="I128" s="181"/>
    </row>
    <row r="129" spans="2:11" x14ac:dyDescent="0.35">
      <c r="B129" s="56" t="s">
        <v>25</v>
      </c>
      <c r="C129" s="197" t="s">
        <v>26</v>
      </c>
      <c r="D129" s="197"/>
      <c r="E129" s="197"/>
      <c r="F129" s="180">
        <f>I103*3.6</f>
        <v>1271.7525599999999</v>
      </c>
      <c r="G129" s="180"/>
      <c r="H129" s="180">
        <v>0</v>
      </c>
      <c r="I129" s="181"/>
    </row>
    <row r="130" spans="2:11" x14ac:dyDescent="0.35">
      <c r="B130" s="56" t="s">
        <v>47</v>
      </c>
      <c r="C130" s="197" t="s">
        <v>48</v>
      </c>
      <c r="D130" s="197"/>
      <c r="E130" s="197"/>
      <c r="F130" s="180">
        <v>31.1</v>
      </c>
      <c r="G130" s="180"/>
      <c r="H130" s="180">
        <v>0</v>
      </c>
      <c r="I130" s="181"/>
    </row>
    <row r="131" spans="2:11" x14ac:dyDescent="0.35">
      <c r="B131" s="56" t="s">
        <v>49</v>
      </c>
      <c r="C131" s="197" t="s">
        <v>50</v>
      </c>
      <c r="D131" s="197"/>
      <c r="E131" s="197"/>
      <c r="F131" s="180">
        <f>F118</f>
        <v>730.53719999999998</v>
      </c>
      <c r="G131" s="180"/>
      <c r="H131" s="180">
        <v>0</v>
      </c>
      <c r="I131" s="181"/>
    </row>
    <row r="132" spans="2:11" x14ac:dyDescent="0.35">
      <c r="B132" s="56" t="s">
        <v>40</v>
      </c>
      <c r="C132" s="197" t="s">
        <v>80</v>
      </c>
      <c r="D132" s="197"/>
      <c r="E132" s="197"/>
      <c r="F132" s="180">
        <f>G118</f>
        <v>489.13559999999995</v>
      </c>
      <c r="G132" s="180"/>
      <c r="H132" s="180">
        <v>0</v>
      </c>
      <c r="I132" s="181"/>
    </row>
    <row r="133" spans="2:11" x14ac:dyDescent="0.35">
      <c r="B133" s="56" t="s">
        <v>36</v>
      </c>
      <c r="C133" s="179" t="s">
        <v>37</v>
      </c>
      <c r="D133" s="179"/>
      <c r="E133" s="179"/>
      <c r="F133" s="180">
        <f>H118</f>
        <v>241.40160000000003</v>
      </c>
      <c r="G133" s="180"/>
      <c r="H133" s="180">
        <v>0</v>
      </c>
      <c r="I133" s="181"/>
      <c r="J133" s="61"/>
    </row>
    <row r="134" spans="2:11" x14ac:dyDescent="0.35">
      <c r="B134" s="56" t="s">
        <v>28</v>
      </c>
      <c r="C134" s="172" t="s">
        <v>29</v>
      </c>
      <c r="D134" s="173"/>
      <c r="E134" s="174"/>
      <c r="F134" s="180">
        <f>I118</f>
        <v>33.044395275148212</v>
      </c>
      <c r="G134" s="180"/>
      <c r="H134" s="180">
        <v>0</v>
      </c>
      <c r="I134" s="181"/>
    </row>
    <row r="135" spans="2:11" x14ac:dyDescent="0.35">
      <c r="B135" s="56" t="s">
        <v>38</v>
      </c>
      <c r="C135" s="197" t="s">
        <v>39</v>
      </c>
      <c r="D135" s="197"/>
      <c r="E135" s="197"/>
      <c r="F135" s="180" t="s">
        <v>154</v>
      </c>
      <c r="G135" s="180"/>
      <c r="H135" s="180">
        <v>0</v>
      </c>
      <c r="I135" s="181"/>
    </row>
    <row r="136" spans="2:11" x14ac:dyDescent="0.35">
      <c r="B136" s="56" t="s">
        <v>53</v>
      </c>
      <c r="C136" s="197" t="s">
        <v>54</v>
      </c>
      <c r="D136" s="197"/>
      <c r="E136" s="197"/>
      <c r="F136" s="180">
        <v>1069.5</v>
      </c>
      <c r="G136" s="180"/>
      <c r="H136" s="180">
        <v>0</v>
      </c>
      <c r="I136" s="181"/>
    </row>
    <row r="137" spans="2:11" x14ac:dyDescent="0.35">
      <c r="B137" s="56" t="s">
        <v>41</v>
      </c>
      <c r="C137" s="197" t="s">
        <v>42</v>
      </c>
      <c r="D137" s="197"/>
      <c r="E137" s="197"/>
      <c r="F137" s="180">
        <v>13.4</v>
      </c>
      <c r="G137" s="180"/>
      <c r="H137" s="180">
        <v>0</v>
      </c>
      <c r="I137" s="181"/>
    </row>
    <row r="138" spans="2:11" x14ac:dyDescent="0.35">
      <c r="B138" s="56" t="s">
        <v>34</v>
      </c>
      <c r="C138" s="197" t="s">
        <v>35</v>
      </c>
      <c r="D138" s="197"/>
      <c r="E138" s="197"/>
      <c r="F138" s="180">
        <v>3.2</v>
      </c>
      <c r="G138" s="180"/>
      <c r="H138" s="180">
        <v>0</v>
      </c>
      <c r="I138" s="181"/>
    </row>
    <row r="139" spans="2:11" x14ac:dyDescent="0.35">
      <c r="B139" s="56" t="s">
        <v>30</v>
      </c>
      <c r="C139" s="197" t="s">
        <v>31</v>
      </c>
      <c r="D139" s="197"/>
      <c r="E139" s="197"/>
      <c r="F139" s="180">
        <f>F128-F129</f>
        <v>627.64416000000006</v>
      </c>
      <c r="G139" s="180"/>
      <c r="H139" s="180">
        <v>0</v>
      </c>
      <c r="I139" s="181"/>
    </row>
    <row r="140" spans="2:11" ht="15" thickBot="1" x14ac:dyDescent="0.4">
      <c r="B140" s="57" t="s">
        <v>27</v>
      </c>
      <c r="C140" s="220" t="s">
        <v>98</v>
      </c>
      <c r="D140" s="220"/>
      <c r="E140" s="220"/>
      <c r="F140" s="218">
        <v>10900</v>
      </c>
      <c r="G140" s="218"/>
      <c r="H140" s="218">
        <v>0</v>
      </c>
      <c r="I140" s="219"/>
    </row>
    <row r="142" spans="2:11" ht="37.5" customHeight="1" x14ac:dyDescent="0.35">
      <c r="B142" s="195" t="s">
        <v>105</v>
      </c>
      <c r="C142" s="195"/>
      <c r="D142" s="195"/>
      <c r="E142" s="195"/>
      <c r="F142" s="195"/>
      <c r="G142" s="195"/>
      <c r="H142" s="195"/>
      <c r="I142" s="195"/>
      <c r="J142" s="195"/>
      <c r="K142" s="195"/>
    </row>
    <row r="143" spans="2:11" ht="32.25" customHeight="1" x14ac:dyDescent="0.35">
      <c r="B143" s="195" t="s">
        <v>103</v>
      </c>
      <c r="C143" s="195"/>
      <c r="D143" s="195"/>
      <c r="E143" s="195"/>
      <c r="F143" s="195"/>
      <c r="G143" s="195"/>
      <c r="H143" s="195"/>
      <c r="I143" s="195"/>
      <c r="J143" s="195"/>
      <c r="K143" s="195"/>
    </row>
    <row r="144" spans="2:11" ht="28.5" customHeight="1" x14ac:dyDescent="0.35">
      <c r="B144" s="195" t="s">
        <v>104</v>
      </c>
      <c r="C144" s="195"/>
      <c r="D144" s="195"/>
      <c r="E144" s="195"/>
      <c r="F144" s="195"/>
      <c r="G144" s="195"/>
      <c r="H144" s="195"/>
      <c r="I144" s="195"/>
      <c r="J144" s="195"/>
      <c r="K144" s="195"/>
    </row>
    <row r="145" spans="2:11" x14ac:dyDescent="0.35">
      <c r="B145" s="185"/>
      <c r="C145" s="185"/>
      <c r="D145" s="185"/>
      <c r="E145" s="185"/>
      <c r="F145" s="185"/>
      <c r="G145" s="185"/>
      <c r="H145" s="185"/>
      <c r="I145" s="185"/>
      <c r="J145" s="185"/>
      <c r="K145" s="185"/>
    </row>
  </sheetData>
  <mergeCells count="85">
    <mergeCell ref="B4:D4"/>
    <mergeCell ref="B6:D6"/>
    <mergeCell ref="B12:B15"/>
    <mergeCell ref="C12:K12"/>
    <mergeCell ref="C13:K13"/>
    <mergeCell ref="C14:K14"/>
    <mergeCell ref="C15:K15"/>
    <mergeCell ref="B28:K28"/>
    <mergeCell ref="B17:K17"/>
    <mergeCell ref="B18:E21"/>
    <mergeCell ref="F18:K18"/>
    <mergeCell ref="F19:G20"/>
    <mergeCell ref="H19:I20"/>
    <mergeCell ref="J19:K19"/>
    <mergeCell ref="J20:K20"/>
    <mergeCell ref="B22:E22"/>
    <mergeCell ref="B24:K24"/>
    <mergeCell ref="B25:E25"/>
    <mergeCell ref="B26:E26"/>
    <mergeCell ref="B27:E27"/>
    <mergeCell ref="B95:C95"/>
    <mergeCell ref="B97:B99"/>
    <mergeCell ref="C97:E97"/>
    <mergeCell ref="F97:J97"/>
    <mergeCell ref="F98:G98"/>
    <mergeCell ref="I98:J98"/>
    <mergeCell ref="F99:G99"/>
    <mergeCell ref="I99:J99"/>
    <mergeCell ref="B116:C116"/>
    <mergeCell ref="F100:G100"/>
    <mergeCell ref="I100:J100"/>
    <mergeCell ref="F101:G101"/>
    <mergeCell ref="I101:J101"/>
    <mergeCell ref="F102:G102"/>
    <mergeCell ref="I102:J102"/>
    <mergeCell ref="F103:G103"/>
    <mergeCell ref="I103:J103"/>
    <mergeCell ref="B106:C106"/>
    <mergeCell ref="B109:D109"/>
    <mergeCell ref="B112:E112"/>
    <mergeCell ref="C126:E126"/>
    <mergeCell ref="F126:I126"/>
    <mergeCell ref="C117:D117"/>
    <mergeCell ref="C118:D118"/>
    <mergeCell ref="C119:D119"/>
    <mergeCell ref="C120:D120"/>
    <mergeCell ref="B122:C122"/>
    <mergeCell ref="C123:E123"/>
    <mergeCell ref="F123:I123"/>
    <mergeCell ref="C124:E124"/>
    <mergeCell ref="F124:I124"/>
    <mergeCell ref="C125:E125"/>
    <mergeCell ref="F125:I125"/>
    <mergeCell ref="C127:E127"/>
    <mergeCell ref="F127:I127"/>
    <mergeCell ref="C128:E128"/>
    <mergeCell ref="F128:I128"/>
    <mergeCell ref="C129:E129"/>
    <mergeCell ref="F129:I129"/>
    <mergeCell ref="C130:E130"/>
    <mergeCell ref="F130:I130"/>
    <mergeCell ref="C131:E131"/>
    <mergeCell ref="F131:I131"/>
    <mergeCell ref="C132:E132"/>
    <mergeCell ref="F132:I132"/>
    <mergeCell ref="C133:E133"/>
    <mergeCell ref="F133:I133"/>
    <mergeCell ref="C134:E134"/>
    <mergeCell ref="F134:I134"/>
    <mergeCell ref="C135:E135"/>
    <mergeCell ref="F135:I135"/>
    <mergeCell ref="C136:E136"/>
    <mergeCell ref="F136:I136"/>
    <mergeCell ref="C137:E137"/>
    <mergeCell ref="F137:I137"/>
    <mergeCell ref="C138:E138"/>
    <mergeCell ref="F138:I138"/>
    <mergeCell ref="B144:K144"/>
    <mergeCell ref="B145:K145"/>
    <mergeCell ref="C139:E139"/>
    <mergeCell ref="F139:I139"/>
    <mergeCell ref="C140:E140"/>
    <mergeCell ref="F140:I140"/>
    <mergeCell ref="B142:K142"/>
    <mergeCell ref="B143:K143"/>
  </mergeCells>
  <pageMargins left="0.70866141732283472" right="0.70866141732283472" top="0.78740157480314965" bottom="0.78740157480314965" header="0.31496062992125984" footer="0.31496062992125984"/>
  <pageSetup paperSize="9" scale="2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14CFB2D-8DD1-41D3-95C4-4D480F2B415E}">
          <x14:formula1>
            <xm:f>Data!$A$1:$A$2</xm:f>
          </x14:formula1>
          <xm:sqref>C7:C10</xm:sqref>
        </x14:dataValidation>
        <x14:dataValidation type="list" allowBlank="1" showInputMessage="1" showErrorMessage="1" xr:uid="{EA6AC9D0-1A20-44E1-A289-8A6E826524AB}">
          <x14:formula1>
            <xm:f>Data!$C$1:$C$3</xm:f>
          </x14:formula1>
          <xm:sqref>D30:D92</xm:sqref>
        </x14:dataValidation>
        <x14:dataValidation type="list" allowBlank="1" showInputMessage="1" showErrorMessage="1" xr:uid="{07B12AFF-9810-49C3-A8AE-2BA4143AF053}">
          <x14:formula1>
            <xm:f>Data!$B$1:$B$3</xm:f>
          </x14:formula1>
          <xm:sqref>C30:C92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C99AC-4C2B-49B5-9BD0-C98F0563AD31}">
  <sheetPr>
    <pageSetUpPr fitToPage="1"/>
  </sheetPr>
  <dimension ref="B2:P86"/>
  <sheetViews>
    <sheetView view="pageBreakPreview" topLeftCell="D14" zoomScaleNormal="100" zoomScaleSheetLayoutView="100" workbookViewId="0">
      <selection activeCell="F30" sqref="F30:K33"/>
    </sheetView>
  </sheetViews>
  <sheetFormatPr defaultColWidth="9.1796875" defaultRowHeight="16" x14ac:dyDescent="0.45"/>
  <cols>
    <col min="1" max="1" width="9.1796875" style="76"/>
    <col min="2" max="4" width="25.81640625" style="76" customWidth="1"/>
    <col min="5" max="5" width="27.1796875" style="76" customWidth="1"/>
    <col min="6" max="6" width="17.453125" style="76" customWidth="1"/>
    <col min="7" max="7" width="14.81640625" style="76" customWidth="1"/>
    <col min="8" max="8" width="10.453125" style="76" customWidth="1"/>
    <col min="9" max="9" width="11.81640625" style="76" customWidth="1"/>
    <col min="10" max="10" width="9.1796875" style="76"/>
    <col min="11" max="11" width="10.1796875" style="76" customWidth="1"/>
    <col min="12" max="13" width="10.81640625" style="76" customWidth="1"/>
    <col min="14" max="14" width="9.1796875" style="76"/>
    <col min="15" max="17" width="25.81640625" style="76" customWidth="1"/>
    <col min="18" max="16384" width="9.1796875" style="76"/>
  </cols>
  <sheetData>
    <row r="2" spans="2:11" ht="50.25" customHeight="1" x14ac:dyDescent="0.45"/>
    <row r="4" spans="2:11" x14ac:dyDescent="0.45">
      <c r="B4" s="250" t="s">
        <v>97</v>
      </c>
      <c r="C4" s="250"/>
      <c r="D4" s="250"/>
      <c r="E4" s="77"/>
      <c r="F4" s="77"/>
      <c r="G4" s="77"/>
      <c r="H4" s="77"/>
      <c r="I4" s="77"/>
      <c r="J4" s="77"/>
      <c r="K4" s="77"/>
    </row>
    <row r="5" spans="2:11" x14ac:dyDescent="0.45"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2:11" x14ac:dyDescent="0.45">
      <c r="B6" s="250" t="s">
        <v>68</v>
      </c>
      <c r="C6" s="250"/>
      <c r="D6" s="250"/>
      <c r="E6" s="77"/>
      <c r="F6" s="77"/>
      <c r="G6" s="77"/>
      <c r="H6" s="77"/>
      <c r="I6" s="77"/>
      <c r="J6" s="77"/>
      <c r="K6" s="77"/>
    </row>
    <row r="7" spans="2:11" x14ac:dyDescent="0.45">
      <c r="B7" s="77" t="s">
        <v>81</v>
      </c>
      <c r="C7" s="77"/>
      <c r="D7" s="77"/>
      <c r="E7" s="77"/>
      <c r="F7" s="77"/>
      <c r="G7" s="77"/>
      <c r="H7" s="77"/>
      <c r="I7" s="77"/>
      <c r="J7" s="77"/>
      <c r="K7" s="77"/>
    </row>
    <row r="8" spans="2:11" x14ac:dyDescent="0.45">
      <c r="B8" s="77" t="s">
        <v>83</v>
      </c>
      <c r="C8" s="77"/>
      <c r="D8" s="77"/>
      <c r="E8" s="77"/>
      <c r="F8" s="77"/>
      <c r="G8" s="77"/>
      <c r="H8" s="77"/>
      <c r="I8" s="77"/>
      <c r="J8" s="77"/>
      <c r="K8" s="77"/>
    </row>
    <row r="9" spans="2:11" x14ac:dyDescent="0.45">
      <c r="B9" s="77" t="s">
        <v>77</v>
      </c>
      <c r="C9" s="77"/>
      <c r="D9" s="77"/>
      <c r="E9" s="77"/>
      <c r="F9" s="77"/>
      <c r="G9" s="77"/>
      <c r="H9" s="77"/>
      <c r="I9" s="77"/>
      <c r="J9" s="77"/>
      <c r="K9" s="77"/>
    </row>
    <row r="10" spans="2:11" x14ac:dyDescent="0.45">
      <c r="B10" s="77" t="s">
        <v>82</v>
      </c>
      <c r="C10" s="77"/>
      <c r="D10" s="77"/>
      <c r="E10" s="77"/>
      <c r="F10" s="77"/>
      <c r="G10" s="77"/>
      <c r="H10" s="77"/>
      <c r="I10" s="77"/>
      <c r="J10" s="77"/>
      <c r="K10" s="77"/>
    </row>
    <row r="11" spans="2:11" x14ac:dyDescent="0.45">
      <c r="B11" s="77"/>
      <c r="C11" s="77"/>
      <c r="D11" s="77"/>
      <c r="E11" s="77"/>
      <c r="F11" s="77"/>
      <c r="G11" s="77"/>
      <c r="H11" s="77"/>
      <c r="I11" s="77"/>
      <c r="J11" s="77"/>
      <c r="K11" s="77"/>
    </row>
    <row r="12" spans="2:11" ht="50.25" customHeight="1" x14ac:dyDescent="0.45">
      <c r="B12" s="278" t="s">
        <v>71</v>
      </c>
      <c r="C12" s="279" t="s">
        <v>85</v>
      </c>
      <c r="D12" s="279"/>
      <c r="E12" s="279"/>
      <c r="F12" s="279"/>
      <c r="G12" s="279"/>
      <c r="H12" s="279"/>
      <c r="I12" s="279"/>
      <c r="J12" s="279"/>
      <c r="K12" s="279"/>
    </row>
    <row r="13" spans="2:11" ht="26.25" customHeight="1" x14ac:dyDescent="0.45">
      <c r="B13" s="278"/>
      <c r="C13" s="279" t="s">
        <v>86</v>
      </c>
      <c r="D13" s="279"/>
      <c r="E13" s="279"/>
      <c r="F13" s="279"/>
      <c r="G13" s="279"/>
      <c r="H13" s="279"/>
      <c r="I13" s="279"/>
      <c r="J13" s="279"/>
      <c r="K13" s="279"/>
    </row>
    <row r="14" spans="2:11" ht="32.25" customHeight="1" x14ac:dyDescent="0.45">
      <c r="B14" s="278"/>
      <c r="C14" s="231" t="s">
        <v>95</v>
      </c>
      <c r="D14" s="231"/>
      <c r="E14" s="231"/>
      <c r="F14" s="231"/>
      <c r="G14" s="231"/>
      <c r="H14" s="231"/>
      <c r="I14" s="231"/>
      <c r="J14" s="231"/>
      <c r="K14" s="231"/>
    </row>
    <row r="15" spans="2:11" ht="33" customHeight="1" x14ac:dyDescent="0.45">
      <c r="B15" s="278"/>
      <c r="C15" s="279" t="s">
        <v>96</v>
      </c>
      <c r="D15" s="279"/>
      <c r="E15" s="279"/>
      <c r="F15" s="279"/>
      <c r="G15" s="279"/>
      <c r="H15" s="279"/>
      <c r="I15" s="279"/>
      <c r="J15" s="279"/>
      <c r="K15" s="279"/>
    </row>
    <row r="16" spans="2:11" ht="16.5" thickBot="1" x14ac:dyDescent="0.5">
      <c r="B16" s="78"/>
      <c r="C16" s="78"/>
      <c r="D16" s="78"/>
      <c r="E16" s="78"/>
      <c r="F16" s="78"/>
      <c r="G16" s="78"/>
      <c r="H16" s="78"/>
      <c r="I16" s="78"/>
      <c r="J16" s="78"/>
      <c r="K16" s="78"/>
    </row>
    <row r="17" spans="2:11" ht="16.5" thickBot="1" x14ac:dyDescent="0.5">
      <c r="B17" s="262" t="s">
        <v>0</v>
      </c>
      <c r="C17" s="262"/>
      <c r="D17" s="262"/>
      <c r="E17" s="262"/>
      <c r="F17" s="262"/>
      <c r="G17" s="262"/>
      <c r="H17" s="262"/>
      <c r="I17" s="262"/>
      <c r="J17" s="262"/>
      <c r="K17" s="262"/>
    </row>
    <row r="18" spans="2:11" ht="29.15" customHeight="1" thickBot="1" x14ac:dyDescent="0.5">
      <c r="B18" s="268" t="s">
        <v>78</v>
      </c>
      <c r="C18" s="268"/>
      <c r="D18" s="268"/>
      <c r="E18" s="268"/>
      <c r="F18" s="277" t="s">
        <v>1</v>
      </c>
      <c r="G18" s="277"/>
      <c r="H18" s="277"/>
      <c r="I18" s="277"/>
      <c r="J18" s="277"/>
      <c r="K18" s="277"/>
    </row>
    <row r="19" spans="2:11" ht="15" customHeight="1" thickBot="1" x14ac:dyDescent="0.5">
      <c r="B19" s="268"/>
      <c r="C19" s="268"/>
      <c r="D19" s="268"/>
      <c r="E19" s="268"/>
      <c r="F19" s="277" t="s">
        <v>2</v>
      </c>
      <c r="G19" s="277"/>
      <c r="H19" s="277" t="s">
        <v>3</v>
      </c>
      <c r="I19" s="277"/>
      <c r="J19" s="277" t="s">
        <v>4</v>
      </c>
      <c r="K19" s="277"/>
    </row>
    <row r="20" spans="2:11" ht="30" customHeight="1" thickBot="1" x14ac:dyDescent="0.5">
      <c r="B20" s="268"/>
      <c r="C20" s="268"/>
      <c r="D20" s="268"/>
      <c r="E20" s="268"/>
      <c r="F20" s="277"/>
      <c r="G20" s="277"/>
      <c r="H20" s="277"/>
      <c r="I20" s="277"/>
      <c r="J20" s="277" t="s">
        <v>84</v>
      </c>
      <c r="K20" s="277"/>
    </row>
    <row r="21" spans="2:11" ht="16.5" thickBot="1" x14ac:dyDescent="0.5">
      <c r="B21" s="268"/>
      <c r="C21" s="268"/>
      <c r="D21" s="268"/>
      <c r="E21" s="268"/>
      <c r="F21" s="73" t="s">
        <v>5</v>
      </c>
      <c r="G21" s="73" t="s">
        <v>6</v>
      </c>
      <c r="H21" s="73" t="s">
        <v>5</v>
      </c>
      <c r="I21" s="73" t="s">
        <v>6</v>
      </c>
      <c r="J21" s="73" t="s">
        <v>5</v>
      </c>
      <c r="K21" s="73" t="s">
        <v>6</v>
      </c>
    </row>
    <row r="22" spans="2:11" ht="16.5" thickBot="1" x14ac:dyDescent="0.5">
      <c r="B22" s="268" t="s">
        <v>7</v>
      </c>
      <c r="C22" s="268"/>
      <c r="D22" s="268"/>
      <c r="E22" s="268"/>
      <c r="F22" s="80">
        <f>F25+F26+F27</f>
        <v>22.786000000000001</v>
      </c>
      <c r="G22" s="80">
        <f>G25+G26+G27</f>
        <v>52.496665400000005</v>
      </c>
      <c r="H22" s="80">
        <f>H25+H26+H27</f>
        <v>19.692</v>
      </c>
      <c r="I22" s="80">
        <f t="shared" ref="I22" si="0">I25+I26+I27</f>
        <v>45.368398800000001</v>
      </c>
      <c r="J22" s="80">
        <f>J25+J26+J27</f>
        <v>3.0940000000000003</v>
      </c>
      <c r="K22" s="80">
        <f>K25+K26+K27</f>
        <v>7.1282666000000035</v>
      </c>
    </row>
    <row r="23" spans="2:11" ht="3.75" customHeight="1" thickBot="1" x14ac:dyDescent="0.5">
      <c r="B23" s="79"/>
      <c r="C23" s="79"/>
      <c r="D23" s="79"/>
      <c r="E23" s="79"/>
      <c r="F23" s="81"/>
      <c r="G23" s="81"/>
      <c r="H23" s="81"/>
      <c r="I23" s="81"/>
      <c r="J23" s="81"/>
      <c r="K23" s="81"/>
    </row>
    <row r="24" spans="2:11" ht="15.75" customHeight="1" thickBot="1" x14ac:dyDescent="0.5">
      <c r="B24" s="269" t="s">
        <v>8</v>
      </c>
      <c r="C24" s="269"/>
      <c r="D24" s="269"/>
      <c r="E24" s="269"/>
      <c r="F24" s="269"/>
      <c r="G24" s="269"/>
      <c r="H24" s="269"/>
      <c r="I24" s="269"/>
      <c r="J24" s="269"/>
      <c r="K24" s="269"/>
    </row>
    <row r="25" spans="2:11" x14ac:dyDescent="0.45">
      <c r="B25" s="270" t="s">
        <v>76</v>
      </c>
      <c r="C25" s="271"/>
      <c r="D25" s="271"/>
      <c r="E25" s="271"/>
      <c r="F25" s="82">
        <f>SUMIFS($F$30:$F$33,$C$30:$C$33,B25)</f>
        <v>0</v>
      </c>
      <c r="G25" s="82">
        <f>SUMIFS($G$30:$G$33,$C$30:$C$33,B25)</f>
        <v>0</v>
      </c>
      <c r="H25" s="82">
        <f>SUMIFS($H$30:$H$33,$C$30:$C$33,B25)</f>
        <v>0</v>
      </c>
      <c r="I25" s="82">
        <f>SUMIFS($I$30:$I$33,$C$30:$C$33,B25)</f>
        <v>0</v>
      </c>
      <c r="J25" s="82">
        <f>SUMIFS($J$30:$J$33,$C$30:$C$33,B25)</f>
        <v>0</v>
      </c>
      <c r="K25" s="83">
        <f>SUMIFS($K$30:$K$33,$C$30:$C$33,B25)</f>
        <v>0</v>
      </c>
    </row>
    <row r="26" spans="2:11" x14ac:dyDescent="0.45">
      <c r="B26" s="272" t="s">
        <v>87</v>
      </c>
      <c r="C26" s="273"/>
      <c r="D26" s="273"/>
      <c r="E26" s="273"/>
      <c r="F26" s="84">
        <f>SUMIFS($F$30:$F$33,$C$30:$C$33,B26)</f>
        <v>22.786000000000001</v>
      </c>
      <c r="G26" s="84">
        <f>SUMIFS($G$30:$G$33,$C$30:$C$33,B26)</f>
        <v>52.496665400000005</v>
      </c>
      <c r="H26" s="84">
        <f>SUMIFS($H$30:$H$33,$C$30:$C$33,B26)</f>
        <v>19.692</v>
      </c>
      <c r="I26" s="84">
        <f>SUMIFS($I$30:$I$33,$C$30:$C$33,B26)</f>
        <v>45.368398800000001</v>
      </c>
      <c r="J26" s="84">
        <f>SUMIFS($J$30:$J$33,$C$30:$C$33,B26)</f>
        <v>3.0940000000000003</v>
      </c>
      <c r="K26" s="83">
        <f>SUMIFS($K$30:$K$33,$C$30:$C$33,B26)</f>
        <v>7.1282666000000035</v>
      </c>
    </row>
    <row r="27" spans="2:11" ht="16.5" thickBot="1" x14ac:dyDescent="0.5">
      <c r="B27" s="274" t="s">
        <v>94</v>
      </c>
      <c r="C27" s="275"/>
      <c r="D27" s="275"/>
      <c r="E27" s="275"/>
      <c r="F27" s="85">
        <f>SUMIFS($F$30:$F$33,$C$30:$C$33,B27)</f>
        <v>0</v>
      </c>
      <c r="G27" s="85">
        <f>SUMIFS($G$30:$G$33,$C$30:$C$33,B27)</f>
        <v>0</v>
      </c>
      <c r="H27" s="85">
        <f>SUMIFS($H$30:$H$33,$C$30:$C$33,B27)</f>
        <v>0</v>
      </c>
      <c r="I27" s="85">
        <f>SUMIFS($I$30:$I$33,$C$30:$C$33,B27)</f>
        <v>0</v>
      </c>
      <c r="J27" s="85">
        <f>SUMIFS($J$30:$J$33,$C$30:$C$33,B27)</f>
        <v>0</v>
      </c>
      <c r="K27" s="86">
        <f>SUMIFS($K$30:$K$33,$C$30:$C$33,B27)</f>
        <v>0</v>
      </c>
    </row>
    <row r="28" spans="2:11" ht="21" customHeight="1" thickBot="1" x14ac:dyDescent="0.5">
      <c r="B28" s="268" t="s">
        <v>75</v>
      </c>
      <c r="C28" s="276"/>
      <c r="D28" s="276"/>
      <c r="E28" s="276"/>
      <c r="F28" s="276"/>
      <c r="G28" s="276"/>
      <c r="H28" s="276"/>
      <c r="I28" s="276"/>
      <c r="J28" s="276"/>
      <c r="K28" s="276"/>
    </row>
    <row r="29" spans="2:11" x14ac:dyDescent="0.45">
      <c r="B29" s="87" t="s">
        <v>70</v>
      </c>
      <c r="C29" s="88" t="s">
        <v>12</v>
      </c>
      <c r="D29" s="88" t="s">
        <v>91</v>
      </c>
      <c r="E29" s="88" t="s">
        <v>10</v>
      </c>
      <c r="F29" s="89"/>
      <c r="G29" s="90"/>
      <c r="H29" s="90"/>
      <c r="I29" s="90"/>
      <c r="J29" s="90"/>
      <c r="K29" s="91"/>
    </row>
    <row r="30" spans="2:11" x14ac:dyDescent="0.45">
      <c r="B30" s="92">
        <v>22</v>
      </c>
      <c r="C30" s="93" t="s">
        <v>87</v>
      </c>
      <c r="D30" s="93" t="s">
        <v>92</v>
      </c>
      <c r="E30" s="93" t="s">
        <v>121</v>
      </c>
      <c r="F30" s="94">
        <v>11.794</v>
      </c>
      <c r="G30" s="94">
        <f>F30*2.3039</f>
        <v>27.172196600000003</v>
      </c>
      <c r="H30" s="94">
        <v>0</v>
      </c>
      <c r="I30" s="94">
        <f t="shared" ref="I30" si="1">H30*4.424</f>
        <v>0</v>
      </c>
      <c r="J30" s="94">
        <f t="shared" ref="J30:K31" si="2">F30-H30</f>
        <v>11.794</v>
      </c>
      <c r="K30" s="95">
        <f t="shared" si="2"/>
        <v>27.172196600000003</v>
      </c>
    </row>
    <row r="31" spans="2:11" x14ac:dyDescent="0.45">
      <c r="B31" s="92">
        <v>24</v>
      </c>
      <c r="C31" s="93" t="s">
        <v>87</v>
      </c>
      <c r="D31" s="93" t="s">
        <v>93</v>
      </c>
      <c r="E31" s="93" t="s">
        <v>123</v>
      </c>
      <c r="F31" s="94">
        <v>10.992000000000001</v>
      </c>
      <c r="G31" s="94">
        <f>F31*2.3039</f>
        <v>25.324468800000002</v>
      </c>
      <c r="H31" s="94">
        <v>10.992000000000001</v>
      </c>
      <c r="I31" s="94">
        <f>H31*2.3039</f>
        <v>25.324468800000002</v>
      </c>
      <c r="J31" s="94">
        <f t="shared" si="2"/>
        <v>0</v>
      </c>
      <c r="K31" s="95">
        <f t="shared" si="2"/>
        <v>0</v>
      </c>
    </row>
    <row r="32" spans="2:11" x14ac:dyDescent="0.45">
      <c r="B32" s="92">
        <v>59</v>
      </c>
      <c r="C32" s="93" t="s">
        <v>87</v>
      </c>
      <c r="D32" s="93" t="s">
        <v>90</v>
      </c>
      <c r="E32" s="96" t="s">
        <v>148</v>
      </c>
      <c r="F32" s="97">
        <v>0</v>
      </c>
      <c r="G32" s="97">
        <v>0</v>
      </c>
      <c r="H32" s="97">
        <v>4.12</v>
      </c>
      <c r="I32" s="97">
        <f>H32*2.3039</f>
        <v>9.4920679999999997</v>
      </c>
      <c r="J32" s="94">
        <f t="shared" ref="J32:K33" si="3">F32-H32</f>
        <v>-4.12</v>
      </c>
      <c r="K32" s="95">
        <f t="shared" si="3"/>
        <v>-9.4920679999999997</v>
      </c>
    </row>
    <row r="33" spans="2:11" x14ac:dyDescent="0.45">
      <c r="B33" s="92">
        <v>60</v>
      </c>
      <c r="C33" s="93" t="s">
        <v>87</v>
      </c>
      <c r="D33" s="93" t="s">
        <v>90</v>
      </c>
      <c r="E33" s="96" t="s">
        <v>150</v>
      </c>
      <c r="F33" s="97">
        <v>0</v>
      </c>
      <c r="G33" s="97">
        <v>0</v>
      </c>
      <c r="H33" s="97">
        <v>4.58</v>
      </c>
      <c r="I33" s="97">
        <f>H33*2.3039</f>
        <v>10.551862</v>
      </c>
      <c r="J33" s="94">
        <f t="shared" si="3"/>
        <v>-4.58</v>
      </c>
      <c r="K33" s="95">
        <f t="shared" si="3"/>
        <v>-10.551862</v>
      </c>
    </row>
    <row r="34" spans="2:11" ht="14.25" customHeight="1" x14ac:dyDescent="0.45">
      <c r="B34" s="98"/>
      <c r="C34" s="98"/>
      <c r="D34" s="98"/>
      <c r="E34" s="77"/>
      <c r="F34" s="77"/>
      <c r="G34" s="77"/>
      <c r="H34" s="77"/>
      <c r="I34" s="77"/>
      <c r="J34" s="77"/>
      <c r="K34" s="77"/>
    </row>
    <row r="35" spans="2:11" x14ac:dyDescent="0.45">
      <c r="B35" s="77"/>
      <c r="C35" s="77"/>
      <c r="D35" s="77"/>
      <c r="E35" s="77"/>
      <c r="F35" s="77"/>
      <c r="G35" s="77"/>
      <c r="H35" s="77"/>
      <c r="I35" s="77"/>
      <c r="J35" s="77"/>
      <c r="K35" s="77"/>
    </row>
    <row r="36" spans="2:11" x14ac:dyDescent="0.45">
      <c r="B36" s="250" t="s">
        <v>11</v>
      </c>
      <c r="C36" s="250"/>
      <c r="D36" s="77"/>
      <c r="E36" s="77"/>
      <c r="F36" s="77"/>
      <c r="G36" s="99"/>
      <c r="H36" s="77"/>
      <c r="I36" s="77"/>
      <c r="J36" s="77"/>
      <c r="K36" s="77"/>
    </row>
    <row r="37" spans="2:11" ht="16.5" thickBot="1" x14ac:dyDescent="0.5">
      <c r="B37" s="77"/>
      <c r="C37" s="77"/>
      <c r="D37" s="77"/>
      <c r="E37" s="77"/>
      <c r="F37" s="77"/>
      <c r="G37" s="77"/>
      <c r="H37" s="77"/>
      <c r="I37" s="77"/>
      <c r="J37" s="77"/>
      <c r="K37" s="77"/>
    </row>
    <row r="38" spans="2:11" ht="16.5" thickBot="1" x14ac:dyDescent="0.5">
      <c r="B38" s="262" t="s">
        <v>12</v>
      </c>
      <c r="C38" s="263" t="s">
        <v>13</v>
      </c>
      <c r="D38" s="264"/>
      <c r="E38" s="264"/>
      <c r="F38" s="264" t="s">
        <v>74</v>
      </c>
      <c r="G38" s="264"/>
      <c r="H38" s="264"/>
      <c r="I38" s="264"/>
      <c r="J38" s="264"/>
      <c r="K38" s="77"/>
    </row>
    <row r="39" spans="2:11" ht="96.5" thickBot="1" x14ac:dyDescent="0.5">
      <c r="B39" s="262"/>
      <c r="C39" s="74" t="s">
        <v>14</v>
      </c>
      <c r="D39" s="75" t="s">
        <v>15</v>
      </c>
      <c r="E39" s="75" t="s">
        <v>16</v>
      </c>
      <c r="F39" s="265" t="s">
        <v>14</v>
      </c>
      <c r="G39" s="265"/>
      <c r="H39" s="75" t="s">
        <v>15</v>
      </c>
      <c r="I39" s="265" t="s">
        <v>16</v>
      </c>
      <c r="J39" s="265"/>
      <c r="K39" s="77"/>
    </row>
    <row r="40" spans="2:11" ht="16.5" thickBot="1" x14ac:dyDescent="0.5">
      <c r="B40" s="262"/>
      <c r="C40" s="100" t="s">
        <v>5</v>
      </c>
      <c r="D40" s="101"/>
      <c r="E40" s="102" t="s">
        <v>5</v>
      </c>
      <c r="F40" s="266" t="s">
        <v>5</v>
      </c>
      <c r="G40" s="266"/>
      <c r="H40" s="103"/>
      <c r="I40" s="266" t="s">
        <v>5</v>
      </c>
      <c r="J40" s="267"/>
      <c r="K40" s="77"/>
    </row>
    <row r="41" spans="2:11" x14ac:dyDescent="0.45">
      <c r="B41" s="104" t="s">
        <v>9</v>
      </c>
      <c r="C41" s="105">
        <f>F25</f>
        <v>0</v>
      </c>
      <c r="D41" s="106">
        <v>2.6</v>
      </c>
      <c r="E41" s="107">
        <f>C41*D41</f>
        <v>0</v>
      </c>
      <c r="F41" s="257">
        <f>H25</f>
        <v>0</v>
      </c>
      <c r="G41" s="257"/>
      <c r="H41" s="108">
        <v>2.6</v>
      </c>
      <c r="I41" s="258">
        <f>F41*H41</f>
        <v>0</v>
      </c>
      <c r="J41" s="259"/>
      <c r="K41" s="77"/>
    </row>
    <row r="42" spans="2:11" x14ac:dyDescent="0.45">
      <c r="B42" s="109" t="s">
        <v>17</v>
      </c>
      <c r="C42" s="110">
        <f>F26</f>
        <v>22.786000000000001</v>
      </c>
      <c r="D42" s="111">
        <v>1</v>
      </c>
      <c r="E42" s="107">
        <f>C42*D42</f>
        <v>22.786000000000001</v>
      </c>
      <c r="F42" s="260">
        <f>H26</f>
        <v>19.692</v>
      </c>
      <c r="G42" s="260"/>
      <c r="H42" s="113">
        <v>1</v>
      </c>
      <c r="I42" s="258">
        <f>F42*H42</f>
        <v>19.692</v>
      </c>
      <c r="J42" s="259"/>
      <c r="K42" s="77"/>
    </row>
    <row r="43" spans="2:11" x14ac:dyDescent="0.45">
      <c r="B43" s="114" t="s">
        <v>101</v>
      </c>
      <c r="C43" s="110"/>
      <c r="D43" s="111"/>
      <c r="E43" s="112"/>
      <c r="F43" s="260"/>
      <c r="G43" s="260"/>
      <c r="H43" s="113"/>
      <c r="I43" s="260"/>
      <c r="J43" s="261"/>
      <c r="K43" s="77"/>
    </row>
    <row r="44" spans="2:11" ht="16.5" thickBot="1" x14ac:dyDescent="0.5">
      <c r="B44" s="115" t="s">
        <v>18</v>
      </c>
      <c r="C44" s="116">
        <f>SUM(C41:C43)</f>
        <v>22.786000000000001</v>
      </c>
      <c r="D44" s="117"/>
      <c r="E44" s="118">
        <f>SUM(E41:E43)</f>
        <v>22.786000000000001</v>
      </c>
      <c r="F44" s="251">
        <f>F41+F42</f>
        <v>19.692</v>
      </c>
      <c r="G44" s="251"/>
      <c r="H44" s="119"/>
      <c r="I44" s="251">
        <f>SUM(I41:J43)</f>
        <v>19.692</v>
      </c>
      <c r="J44" s="252"/>
      <c r="K44" s="77"/>
    </row>
    <row r="45" spans="2:11" x14ac:dyDescent="0.45"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2:11" x14ac:dyDescent="0.45">
      <c r="B46" s="77"/>
      <c r="C46" s="77"/>
      <c r="D46" s="77"/>
      <c r="E46" s="77"/>
      <c r="F46" s="77"/>
      <c r="G46" s="77"/>
      <c r="H46" s="77"/>
      <c r="I46" s="77"/>
      <c r="J46" s="77"/>
      <c r="K46" s="77"/>
    </row>
    <row r="47" spans="2:11" x14ac:dyDescent="0.45">
      <c r="B47" s="250" t="s">
        <v>79</v>
      </c>
      <c r="C47" s="250"/>
      <c r="D47" s="77"/>
      <c r="E47" s="77"/>
      <c r="F47" s="77"/>
      <c r="G47" s="77"/>
      <c r="H47" s="77"/>
      <c r="I47" s="77"/>
      <c r="J47" s="77"/>
      <c r="K47" s="77"/>
    </row>
    <row r="48" spans="2:11" x14ac:dyDescent="0.45">
      <c r="B48" s="77"/>
      <c r="C48" s="77"/>
      <c r="D48" s="77"/>
      <c r="E48" s="77"/>
      <c r="F48" s="77"/>
      <c r="G48" s="77"/>
      <c r="H48" s="77"/>
      <c r="I48" s="77"/>
      <c r="J48" s="77"/>
      <c r="K48" s="77"/>
    </row>
    <row r="49" spans="2:16" ht="16.5" thickBot="1" x14ac:dyDescent="0.5"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pans="2:16" x14ac:dyDescent="0.45">
      <c r="B50" s="253" t="s">
        <v>19</v>
      </c>
      <c r="C50" s="254"/>
      <c r="D50" s="255"/>
      <c r="E50" s="77"/>
      <c r="F50" s="77"/>
      <c r="G50" s="77"/>
      <c r="H50" s="77"/>
      <c r="I50" s="77"/>
      <c r="J50" s="77"/>
      <c r="K50" s="77"/>
    </row>
    <row r="51" spans="2:16" x14ac:dyDescent="0.45">
      <c r="B51" s="120"/>
      <c r="C51" s="121" t="s">
        <v>20</v>
      </c>
      <c r="D51" s="122" t="s">
        <v>5</v>
      </c>
      <c r="E51" s="77"/>
      <c r="F51" s="77"/>
      <c r="G51" s="77"/>
      <c r="H51" s="77"/>
      <c r="I51" s="77"/>
      <c r="J51" s="77"/>
      <c r="K51" s="77"/>
    </row>
    <row r="52" spans="2:16" ht="16.5" thickBot="1" x14ac:dyDescent="0.5">
      <c r="B52" s="123" t="s">
        <v>21</v>
      </c>
      <c r="C52" s="124">
        <f>D52/E44*100</f>
        <v>13.578513122092517</v>
      </c>
      <c r="D52" s="125">
        <f>E44-I44</f>
        <v>3.0940000000000012</v>
      </c>
      <c r="E52" s="77"/>
      <c r="F52" s="77"/>
      <c r="G52" s="77"/>
      <c r="H52" s="77"/>
      <c r="I52" s="77"/>
      <c r="J52" s="77"/>
      <c r="K52" s="77"/>
    </row>
    <row r="53" spans="2:16" x14ac:dyDescent="0.45">
      <c r="B53" s="256" t="s">
        <v>155</v>
      </c>
      <c r="C53" s="256"/>
      <c r="D53" s="256"/>
      <c r="E53" s="256"/>
      <c r="F53" s="77"/>
      <c r="G53" s="77"/>
      <c r="H53" s="77"/>
      <c r="I53" s="77"/>
      <c r="J53" s="77"/>
      <c r="K53" s="77"/>
    </row>
    <row r="54" spans="2:16" x14ac:dyDescent="0.45">
      <c r="F54" s="77"/>
      <c r="G54" s="77"/>
      <c r="H54" s="77"/>
      <c r="I54" s="77"/>
      <c r="J54" s="77"/>
      <c r="K54" s="77"/>
    </row>
    <row r="55" spans="2:16" x14ac:dyDescent="0.45">
      <c r="B55" s="77"/>
      <c r="C55" s="77"/>
      <c r="D55" s="77"/>
      <c r="E55" s="77"/>
      <c r="F55" s="77"/>
      <c r="G55" s="77"/>
      <c r="H55" s="77"/>
      <c r="I55" s="77"/>
      <c r="J55" s="77"/>
      <c r="K55" s="77"/>
    </row>
    <row r="56" spans="2:16" x14ac:dyDescent="0.45">
      <c r="B56" s="77"/>
      <c r="C56" s="77"/>
      <c r="D56" s="77"/>
      <c r="E56" s="77"/>
      <c r="F56" s="77"/>
      <c r="G56" s="77"/>
      <c r="H56" s="77"/>
      <c r="I56" s="77"/>
      <c r="J56" s="77"/>
      <c r="K56" s="77"/>
    </row>
    <row r="57" spans="2:16" ht="16.5" thickBot="1" x14ac:dyDescent="0.5">
      <c r="B57" s="250" t="s">
        <v>67</v>
      </c>
      <c r="C57" s="250"/>
      <c r="D57" s="77"/>
      <c r="E57" s="77"/>
      <c r="F57" s="77"/>
      <c r="G57" s="77"/>
      <c r="H57" s="77"/>
      <c r="I57" s="77"/>
      <c r="J57" s="77"/>
      <c r="K57" s="77"/>
    </row>
    <row r="58" spans="2:16" x14ac:dyDescent="0.45">
      <c r="B58" s="126" t="s">
        <v>66</v>
      </c>
      <c r="C58" s="245" t="s">
        <v>65</v>
      </c>
      <c r="D58" s="245"/>
      <c r="E58" s="127" t="s">
        <v>64</v>
      </c>
      <c r="F58" s="127" t="s">
        <v>63</v>
      </c>
      <c r="G58" s="127" t="s">
        <v>62</v>
      </c>
      <c r="H58" s="88" t="s">
        <v>73</v>
      </c>
      <c r="I58" s="128" t="s">
        <v>72</v>
      </c>
      <c r="J58" s="77"/>
      <c r="K58" s="77"/>
    </row>
    <row r="59" spans="2:16" x14ac:dyDescent="0.45">
      <c r="B59" s="129" t="s">
        <v>61</v>
      </c>
      <c r="C59" s="246" t="s">
        <v>100</v>
      </c>
      <c r="D59" s="246"/>
      <c r="E59" s="130" t="s">
        <v>60</v>
      </c>
      <c r="F59" s="131">
        <f>F22*3.6</f>
        <v>82.029600000000002</v>
      </c>
      <c r="G59" s="131">
        <f>H22*3.6</f>
        <v>70.891199999999998</v>
      </c>
      <c r="H59" s="131">
        <f>F59-G59</f>
        <v>11.138400000000004</v>
      </c>
      <c r="I59" s="132">
        <f>H59/F59*100</f>
        <v>13.578513122092517</v>
      </c>
      <c r="J59" s="133"/>
      <c r="K59" s="77"/>
      <c r="L59" s="77"/>
      <c r="M59" s="77"/>
      <c r="N59" s="77"/>
      <c r="O59" s="77"/>
      <c r="P59" s="77"/>
    </row>
    <row r="60" spans="2:16" ht="75" customHeight="1" x14ac:dyDescent="0.45">
      <c r="B60" s="129" t="s">
        <v>59</v>
      </c>
      <c r="C60" s="247" t="s">
        <v>69</v>
      </c>
      <c r="D60" s="247"/>
      <c r="E60" s="130" t="s">
        <v>22</v>
      </c>
      <c r="F60" s="134">
        <v>1</v>
      </c>
      <c r="G60" s="130">
        <v>1</v>
      </c>
      <c r="H60" s="130"/>
      <c r="I60" s="135"/>
      <c r="J60" s="136"/>
      <c r="K60" s="137"/>
      <c r="L60" s="137"/>
      <c r="M60" s="137"/>
      <c r="N60" s="137"/>
      <c r="O60" s="137"/>
      <c r="P60" s="137"/>
    </row>
    <row r="61" spans="2:16" ht="16.5" thickBot="1" x14ac:dyDescent="0.5">
      <c r="B61" s="123" t="s">
        <v>58</v>
      </c>
      <c r="C61" s="248" t="s">
        <v>57</v>
      </c>
      <c r="D61" s="249"/>
      <c r="E61" s="138" t="s">
        <v>5</v>
      </c>
      <c r="F61" s="138">
        <v>550.4</v>
      </c>
      <c r="G61" s="138">
        <v>379.3</v>
      </c>
      <c r="H61" s="138">
        <v>171.1</v>
      </c>
      <c r="I61" s="139">
        <v>31.1</v>
      </c>
      <c r="J61" s="77"/>
      <c r="K61" s="77"/>
    </row>
    <row r="63" spans="2:16" ht="16.5" thickBot="1" x14ac:dyDescent="0.5">
      <c r="B63" s="250" t="s">
        <v>106</v>
      </c>
      <c r="C63" s="250"/>
      <c r="D63" s="140"/>
      <c r="E63" s="140"/>
      <c r="F63" s="140"/>
      <c r="G63" s="140"/>
      <c r="H63" s="140"/>
      <c r="I63" s="140"/>
    </row>
    <row r="64" spans="2:16" x14ac:dyDescent="0.45">
      <c r="B64" s="141" t="s">
        <v>23</v>
      </c>
      <c r="C64" s="243" t="s">
        <v>24</v>
      </c>
      <c r="D64" s="243"/>
      <c r="E64" s="243"/>
      <c r="F64" s="243" t="s">
        <v>99</v>
      </c>
      <c r="G64" s="243"/>
      <c r="H64" s="243"/>
      <c r="I64" s="244"/>
    </row>
    <row r="65" spans="2:10" x14ac:dyDescent="0.45">
      <c r="B65" s="142" t="s">
        <v>43</v>
      </c>
      <c r="C65" s="239" t="s">
        <v>44</v>
      </c>
      <c r="D65" s="239"/>
      <c r="E65" s="239"/>
      <c r="F65" s="234">
        <v>179.08799999999999</v>
      </c>
      <c r="G65" s="234"/>
      <c r="H65" s="234"/>
      <c r="I65" s="235"/>
    </row>
    <row r="66" spans="2:10" x14ac:dyDescent="0.45">
      <c r="B66" s="142" t="s">
        <v>55</v>
      </c>
      <c r="C66" s="240" t="s">
        <v>56</v>
      </c>
      <c r="D66" s="241"/>
      <c r="E66" s="242"/>
      <c r="F66" s="234">
        <v>122.886</v>
      </c>
      <c r="G66" s="234"/>
      <c r="H66" s="234"/>
      <c r="I66" s="235"/>
    </row>
    <row r="67" spans="2:10" x14ac:dyDescent="0.45">
      <c r="B67" s="142" t="s">
        <v>51</v>
      </c>
      <c r="C67" s="239" t="s">
        <v>52</v>
      </c>
      <c r="D67" s="239"/>
      <c r="E67" s="239"/>
      <c r="F67" s="234">
        <f>F65-F66</f>
        <v>56.201999999999998</v>
      </c>
      <c r="G67" s="234"/>
      <c r="H67" s="234">
        <v>0</v>
      </c>
      <c r="I67" s="235"/>
    </row>
    <row r="68" spans="2:10" x14ac:dyDescent="0.45">
      <c r="B68" s="142" t="s">
        <v>45</v>
      </c>
      <c r="C68" s="239" t="s">
        <v>46</v>
      </c>
      <c r="D68" s="239"/>
      <c r="E68" s="239"/>
      <c r="F68" s="234">
        <f>F67/F65*100</f>
        <v>31.382337175020105</v>
      </c>
      <c r="G68" s="234"/>
      <c r="H68" s="234">
        <v>0</v>
      </c>
      <c r="I68" s="235"/>
    </row>
    <row r="69" spans="2:10" x14ac:dyDescent="0.45">
      <c r="B69" s="142" t="s">
        <v>32</v>
      </c>
      <c r="C69" s="239" t="s">
        <v>33</v>
      </c>
      <c r="D69" s="239"/>
      <c r="E69" s="239"/>
      <c r="F69" s="234">
        <f>E44*3.6</f>
        <v>82.029600000000002</v>
      </c>
      <c r="G69" s="234"/>
      <c r="H69" s="234">
        <v>0</v>
      </c>
      <c r="I69" s="235"/>
    </row>
    <row r="70" spans="2:10" x14ac:dyDescent="0.45">
      <c r="B70" s="142" t="s">
        <v>25</v>
      </c>
      <c r="C70" s="233" t="s">
        <v>26</v>
      </c>
      <c r="D70" s="233"/>
      <c r="E70" s="233"/>
      <c r="F70" s="234">
        <f>I44*3.6</f>
        <v>70.891199999999998</v>
      </c>
      <c r="G70" s="234"/>
      <c r="H70" s="234">
        <v>0</v>
      </c>
      <c r="I70" s="235"/>
    </row>
    <row r="71" spans="2:10" x14ac:dyDescent="0.45">
      <c r="B71" s="142" t="s">
        <v>47</v>
      </c>
      <c r="C71" s="233" t="s">
        <v>48</v>
      </c>
      <c r="D71" s="233"/>
      <c r="E71" s="233"/>
      <c r="F71" s="234">
        <v>31.1</v>
      </c>
      <c r="G71" s="234"/>
      <c r="H71" s="234">
        <v>0</v>
      </c>
      <c r="I71" s="235"/>
    </row>
    <row r="72" spans="2:10" x14ac:dyDescent="0.45">
      <c r="B72" s="142" t="s">
        <v>49</v>
      </c>
      <c r="C72" s="233" t="s">
        <v>50</v>
      </c>
      <c r="D72" s="233"/>
      <c r="E72" s="233"/>
      <c r="F72" s="234">
        <f>F59</f>
        <v>82.029600000000002</v>
      </c>
      <c r="G72" s="234"/>
      <c r="H72" s="234">
        <v>0</v>
      </c>
      <c r="I72" s="235"/>
    </row>
    <row r="73" spans="2:10" x14ac:dyDescent="0.45">
      <c r="B73" s="142" t="s">
        <v>40</v>
      </c>
      <c r="C73" s="233" t="s">
        <v>80</v>
      </c>
      <c r="D73" s="233"/>
      <c r="E73" s="233"/>
      <c r="F73" s="234">
        <f>G59</f>
        <v>70.891199999999998</v>
      </c>
      <c r="G73" s="234"/>
      <c r="H73" s="234">
        <v>0</v>
      </c>
      <c r="I73" s="235"/>
    </row>
    <row r="74" spans="2:10" x14ac:dyDescent="0.45">
      <c r="B74" s="142" t="s">
        <v>36</v>
      </c>
      <c r="C74" s="239" t="s">
        <v>37</v>
      </c>
      <c r="D74" s="239"/>
      <c r="E74" s="239"/>
      <c r="F74" s="234">
        <f>H59</f>
        <v>11.138400000000004</v>
      </c>
      <c r="G74" s="234"/>
      <c r="H74" s="234">
        <v>0</v>
      </c>
      <c r="I74" s="235"/>
      <c r="J74" s="143"/>
    </row>
    <row r="75" spans="2:10" x14ac:dyDescent="0.45">
      <c r="B75" s="142" t="s">
        <v>28</v>
      </c>
      <c r="C75" s="240" t="s">
        <v>29</v>
      </c>
      <c r="D75" s="241"/>
      <c r="E75" s="242"/>
      <c r="F75" s="234">
        <f>I59</f>
        <v>13.578513122092517</v>
      </c>
      <c r="G75" s="234"/>
      <c r="H75" s="234">
        <v>0</v>
      </c>
      <c r="I75" s="235"/>
    </row>
    <row r="76" spans="2:10" x14ac:dyDescent="0.45">
      <c r="B76" s="142" t="s">
        <v>38</v>
      </c>
      <c r="C76" s="233" t="s">
        <v>39</v>
      </c>
      <c r="D76" s="233"/>
      <c r="E76" s="233"/>
      <c r="F76" s="234" t="s">
        <v>154</v>
      </c>
      <c r="G76" s="234"/>
      <c r="H76" s="234">
        <v>0</v>
      </c>
      <c r="I76" s="235"/>
    </row>
    <row r="77" spans="2:10" x14ac:dyDescent="0.45">
      <c r="B77" s="142" t="s">
        <v>53</v>
      </c>
      <c r="C77" s="233" t="s">
        <v>54</v>
      </c>
      <c r="D77" s="233"/>
      <c r="E77" s="233"/>
      <c r="F77" s="234">
        <v>1069.5</v>
      </c>
      <c r="G77" s="234"/>
      <c r="H77" s="234">
        <v>0</v>
      </c>
      <c r="I77" s="235"/>
    </row>
    <row r="78" spans="2:10" x14ac:dyDescent="0.45">
      <c r="B78" s="142" t="s">
        <v>41</v>
      </c>
      <c r="C78" s="233" t="s">
        <v>42</v>
      </c>
      <c r="D78" s="233"/>
      <c r="E78" s="233"/>
      <c r="F78" s="234">
        <v>13.4</v>
      </c>
      <c r="G78" s="234"/>
      <c r="H78" s="234">
        <v>0</v>
      </c>
      <c r="I78" s="235"/>
    </row>
    <row r="79" spans="2:10" x14ac:dyDescent="0.45">
      <c r="B79" s="142" t="s">
        <v>34</v>
      </c>
      <c r="C79" s="233" t="s">
        <v>35</v>
      </c>
      <c r="D79" s="233"/>
      <c r="E79" s="233"/>
      <c r="F79" s="234">
        <v>3.2</v>
      </c>
      <c r="G79" s="234"/>
      <c r="H79" s="234">
        <v>0</v>
      </c>
      <c r="I79" s="235"/>
    </row>
    <row r="80" spans="2:10" x14ac:dyDescent="0.45">
      <c r="B80" s="142" t="s">
        <v>30</v>
      </c>
      <c r="C80" s="233" t="s">
        <v>31</v>
      </c>
      <c r="D80" s="233"/>
      <c r="E80" s="233"/>
      <c r="F80" s="234">
        <f>F69-F70</f>
        <v>11.138400000000004</v>
      </c>
      <c r="G80" s="234"/>
      <c r="H80" s="234">
        <v>0</v>
      </c>
      <c r="I80" s="235"/>
    </row>
    <row r="81" spans="2:11" ht="16.5" thickBot="1" x14ac:dyDescent="0.5">
      <c r="B81" s="144" t="s">
        <v>27</v>
      </c>
      <c r="C81" s="236" t="s">
        <v>98</v>
      </c>
      <c r="D81" s="236"/>
      <c r="E81" s="236"/>
      <c r="F81" s="237">
        <v>10900</v>
      </c>
      <c r="G81" s="237"/>
      <c r="H81" s="237">
        <v>0</v>
      </c>
      <c r="I81" s="238"/>
    </row>
    <row r="83" spans="2:11" ht="37.5" customHeight="1" x14ac:dyDescent="0.45">
      <c r="B83" s="231" t="s">
        <v>105</v>
      </c>
      <c r="C83" s="231"/>
      <c r="D83" s="231"/>
      <c r="E83" s="231"/>
      <c r="F83" s="231"/>
      <c r="G83" s="231"/>
      <c r="H83" s="231"/>
      <c r="I83" s="231"/>
      <c r="J83" s="231"/>
      <c r="K83" s="231"/>
    </row>
    <row r="84" spans="2:11" ht="32.25" customHeight="1" x14ac:dyDescent="0.45">
      <c r="B84" s="231" t="s">
        <v>103</v>
      </c>
      <c r="C84" s="231"/>
      <c r="D84" s="231"/>
      <c r="E84" s="231"/>
      <c r="F84" s="231"/>
      <c r="G84" s="231"/>
      <c r="H84" s="231"/>
      <c r="I84" s="231"/>
      <c r="J84" s="231"/>
      <c r="K84" s="231"/>
    </row>
    <row r="85" spans="2:11" ht="28.5" customHeight="1" x14ac:dyDescent="0.45">
      <c r="B85" s="231" t="s">
        <v>104</v>
      </c>
      <c r="C85" s="231"/>
      <c r="D85" s="231"/>
      <c r="E85" s="231"/>
      <c r="F85" s="231"/>
      <c r="G85" s="231"/>
      <c r="H85" s="231"/>
      <c r="I85" s="231"/>
      <c r="J85" s="231"/>
      <c r="K85" s="231"/>
    </row>
    <row r="86" spans="2:11" x14ac:dyDescent="0.45">
      <c r="B86" s="232"/>
      <c r="C86" s="232"/>
      <c r="D86" s="232"/>
      <c r="E86" s="232"/>
      <c r="F86" s="232"/>
      <c r="G86" s="232"/>
      <c r="H86" s="232"/>
      <c r="I86" s="232"/>
      <c r="J86" s="232"/>
      <c r="K86" s="232"/>
    </row>
  </sheetData>
  <mergeCells count="85">
    <mergeCell ref="B4:D4"/>
    <mergeCell ref="B6:D6"/>
    <mergeCell ref="B12:B15"/>
    <mergeCell ref="C12:K12"/>
    <mergeCell ref="C13:K13"/>
    <mergeCell ref="C14:K14"/>
    <mergeCell ref="C15:K15"/>
    <mergeCell ref="B28:K28"/>
    <mergeCell ref="B17:K17"/>
    <mergeCell ref="B18:E21"/>
    <mergeCell ref="F18:K18"/>
    <mergeCell ref="F19:G20"/>
    <mergeCell ref="H19:I20"/>
    <mergeCell ref="J19:K19"/>
    <mergeCell ref="J20:K20"/>
    <mergeCell ref="B22:E22"/>
    <mergeCell ref="B24:K24"/>
    <mergeCell ref="B25:E25"/>
    <mergeCell ref="B26:E26"/>
    <mergeCell ref="B27:E27"/>
    <mergeCell ref="B36:C36"/>
    <mergeCell ref="B38:B40"/>
    <mergeCell ref="C38:E38"/>
    <mergeCell ref="F38:J38"/>
    <mergeCell ref="F39:G39"/>
    <mergeCell ref="I39:J39"/>
    <mergeCell ref="F40:G40"/>
    <mergeCell ref="I40:J40"/>
    <mergeCell ref="B57:C57"/>
    <mergeCell ref="F41:G41"/>
    <mergeCell ref="I41:J41"/>
    <mergeCell ref="F42:G42"/>
    <mergeCell ref="I42:J42"/>
    <mergeCell ref="F43:G43"/>
    <mergeCell ref="I43:J43"/>
    <mergeCell ref="F44:G44"/>
    <mergeCell ref="I44:J44"/>
    <mergeCell ref="B47:C47"/>
    <mergeCell ref="B50:D50"/>
    <mergeCell ref="B53:E53"/>
    <mergeCell ref="C67:E67"/>
    <mergeCell ref="F67:I67"/>
    <mergeCell ref="C58:D58"/>
    <mergeCell ref="C59:D59"/>
    <mergeCell ref="C60:D60"/>
    <mergeCell ref="C61:D61"/>
    <mergeCell ref="B63:C63"/>
    <mergeCell ref="C64:E64"/>
    <mergeCell ref="F64:I64"/>
    <mergeCell ref="C65:E65"/>
    <mergeCell ref="F65:I65"/>
    <mergeCell ref="C66:E66"/>
    <mergeCell ref="F66:I66"/>
    <mergeCell ref="C68:E68"/>
    <mergeCell ref="F68:I68"/>
    <mergeCell ref="C69:E69"/>
    <mergeCell ref="F69:I69"/>
    <mergeCell ref="C70:E70"/>
    <mergeCell ref="F70:I70"/>
    <mergeCell ref="C71:E71"/>
    <mergeCell ref="F71:I71"/>
    <mergeCell ref="C72:E72"/>
    <mergeCell ref="F72:I72"/>
    <mergeCell ref="C73:E73"/>
    <mergeCell ref="F73:I73"/>
    <mergeCell ref="C74:E74"/>
    <mergeCell ref="F74:I74"/>
    <mergeCell ref="C75:E75"/>
    <mergeCell ref="F75:I75"/>
    <mergeCell ref="C76:E76"/>
    <mergeCell ref="F76:I76"/>
    <mergeCell ref="C77:E77"/>
    <mergeCell ref="F77:I77"/>
    <mergeCell ref="C78:E78"/>
    <mergeCell ref="F78:I78"/>
    <mergeCell ref="C79:E79"/>
    <mergeCell ref="F79:I79"/>
    <mergeCell ref="B85:K85"/>
    <mergeCell ref="B86:K86"/>
    <mergeCell ref="C80:E80"/>
    <mergeCell ref="F80:I80"/>
    <mergeCell ref="C81:E81"/>
    <mergeCell ref="F81:I81"/>
    <mergeCell ref="B83:K83"/>
    <mergeCell ref="B84:K84"/>
  </mergeCells>
  <pageMargins left="0.70866141732283472" right="0.70866141732283472" top="0.78740157480314965" bottom="0.78740157480314965" header="0.31496062992125984" footer="0.31496062992125984"/>
  <pageSetup paperSize="9" scale="43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116AA41-4D12-47C4-8698-7024851101EA}">
          <x14:formula1>
            <xm:f>Data!$A$1:$A$2</xm:f>
          </x14:formula1>
          <xm:sqref>C7:C10</xm:sqref>
        </x14:dataValidation>
        <x14:dataValidation type="list" allowBlank="1" showInputMessage="1" showErrorMessage="1" xr:uid="{5ACA1E44-2897-4365-A050-A3FE616A44E2}">
          <x14:formula1>
            <xm:f>Data!$B$1:$B$3</xm:f>
          </x14:formula1>
          <xm:sqref>C30:C33</xm:sqref>
        </x14:dataValidation>
        <x14:dataValidation type="list" allowBlank="1" showInputMessage="1" showErrorMessage="1" xr:uid="{C37D599B-E531-431D-8831-23D21FA5C081}">
          <x14:formula1>
            <xm:f>Data!$C$1:$C$3</xm:f>
          </x14:formula1>
          <xm:sqref>D30:D33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Analýza užití energie</vt:lpstr>
      <vt:lpstr>Data</vt:lpstr>
      <vt:lpstr>List13</vt:lpstr>
      <vt:lpstr>Pouze EE</vt:lpstr>
      <vt:lpstr>Pouze ZP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Michalková Marta</dc:creator>
  <cp:lastModifiedBy>Jan Landa</cp:lastModifiedBy>
  <cp:lastPrinted>2024-03-26T10:57:16Z</cp:lastPrinted>
  <dcterms:created xsi:type="dcterms:W3CDTF">2024-02-15T08:29:35Z</dcterms:created>
  <dcterms:modified xsi:type="dcterms:W3CDTF">2025-06-20T09:40:43Z</dcterms:modified>
</cp:coreProperties>
</file>